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arti_000\Desktop\"/>
    </mc:Choice>
  </mc:AlternateContent>
  <xr:revisionPtr revIDLastSave="0" documentId="8_{8573F05E-AC57-4E8F-87A6-7F319654CAFA}" xr6:coauthVersionLast="31" xr6:coauthVersionMax="31" xr10:uidLastSave="{00000000-0000-0000-0000-000000000000}"/>
  <bookViews>
    <workbookView xWindow="0" yWindow="0" windowWidth="20490" windowHeight="6045" firstSheet="1" activeTab="6" xr2:uid="{00000000-000D-0000-FFFF-FFFF00000000}"/>
  </bookViews>
  <sheets>
    <sheet name="Resumo Final" sheetId="1" r:id="rId1"/>
    <sheet name="Anexo I" sheetId="2" r:id="rId2"/>
    <sheet name="Anexo II" sheetId="3" r:id="rId3"/>
    <sheet name="Detalhe Anexo II" sheetId="9" r:id="rId4"/>
    <sheet name="Anexo III" sheetId="4" r:id="rId5"/>
    <sheet name="Anexo IV" sheetId="5" r:id="rId6"/>
    <sheet name="Detalhe Anexo IV" sheetId="10" r:id="rId7"/>
    <sheet name="Anexo V" sheetId="6" r:id="rId8"/>
    <sheet name="Detalhe Anexo V" sheetId="7" r:id="rId9"/>
  </sheets>
  <definedNames>
    <definedName name="Cargo">'Resumo Final'!$A$1</definedName>
    <definedName name="page4" localSheetId="2">'Anexo II'!#REF!</definedName>
    <definedName name="page5" localSheetId="2">'Anexo II'!#REF!</definedName>
    <definedName name="Professor">'Resumo Final'!$A$2</definedName>
    <definedName name="TotalAnexoI">'Anexo I'!$E$11</definedName>
    <definedName name="TotalAnexoII">'Anexo II'!$E$88</definedName>
    <definedName name="TotalAnexoIII">'Anexo III'!$D$21</definedName>
    <definedName name="TotalAnexoIV">'Anexo IV'!$D$12</definedName>
    <definedName name="TotalAnexoV">'Anexo V'!$D$34</definedName>
  </definedNames>
  <calcPr calcId="179017"/>
</workbook>
</file>

<file path=xl/calcChain.xml><?xml version="1.0" encoding="utf-8"?>
<calcChain xmlns="http://schemas.openxmlformats.org/spreadsheetml/2006/main">
  <c r="D9" i="3" l="1"/>
  <c r="D10" i="3"/>
  <c r="D11" i="3"/>
  <c r="C8" i="2" l="1"/>
  <c r="C9" i="2"/>
  <c r="C10" i="2"/>
  <c r="C7" i="2"/>
  <c r="A2" i="6"/>
  <c r="A1" i="6"/>
  <c r="A2" i="5"/>
  <c r="A1" i="5"/>
  <c r="A2" i="4"/>
  <c r="A1" i="4"/>
  <c r="A2" i="3"/>
  <c r="A1" i="3"/>
  <c r="A2" i="2"/>
  <c r="A1" i="2"/>
  <c r="D83" i="3"/>
  <c r="D80" i="3"/>
  <c r="D79" i="3"/>
  <c r="D78" i="3"/>
  <c r="D75" i="3"/>
  <c r="D74" i="3"/>
  <c r="D71" i="3"/>
  <c r="D70" i="3"/>
  <c r="D69" i="3"/>
  <c r="D66" i="3"/>
  <c r="D65" i="3"/>
  <c r="D62" i="3"/>
  <c r="D61" i="3"/>
  <c r="D60" i="3"/>
  <c r="D57" i="3"/>
  <c r="D56" i="3"/>
  <c r="D55" i="3"/>
  <c r="D52" i="3"/>
  <c r="D51" i="3"/>
  <c r="D50" i="3"/>
  <c r="D46" i="3"/>
  <c r="D45" i="3"/>
  <c r="D41" i="3"/>
  <c r="D40" i="3"/>
  <c r="D39" i="3"/>
  <c r="D36" i="3"/>
  <c r="D35" i="3"/>
  <c r="D34" i="3"/>
  <c r="D31" i="3"/>
  <c r="D30" i="3"/>
  <c r="D29" i="3"/>
  <c r="D26" i="3"/>
  <c r="D25" i="3"/>
  <c r="D24" i="3"/>
  <c r="D20" i="3"/>
  <c r="D19" i="3"/>
  <c r="D18" i="3"/>
  <c r="E10" i="2" l="1"/>
  <c r="E9" i="2"/>
  <c r="E8" i="2"/>
  <c r="E7" i="2"/>
  <c r="E11" i="2" l="1"/>
  <c r="B6" i="1" s="1"/>
  <c r="E9" i="3"/>
  <c r="E10" i="3"/>
  <c r="E11" i="3"/>
  <c r="E18" i="3"/>
  <c r="E19" i="3"/>
  <c r="E20" i="3"/>
  <c r="E24" i="3"/>
  <c r="E25" i="3"/>
  <c r="E26" i="3"/>
  <c r="E29" i="3"/>
  <c r="E30" i="3"/>
  <c r="E31" i="3"/>
  <c r="E34" i="3"/>
  <c r="E35" i="3"/>
  <c r="E36" i="3"/>
  <c r="E39" i="3"/>
  <c r="E40" i="3"/>
  <c r="E41" i="3"/>
  <c r="E45" i="3"/>
  <c r="E46" i="3"/>
  <c r="E50" i="3"/>
  <c r="E51" i="3"/>
  <c r="E52" i="3"/>
  <c r="E55" i="3"/>
  <c r="E56" i="3"/>
  <c r="E57" i="3"/>
  <c r="E60" i="3"/>
  <c r="E61" i="3"/>
  <c r="E62" i="3"/>
  <c r="E65" i="3"/>
  <c r="E66" i="3"/>
  <c r="E69" i="3"/>
  <c r="E70" i="3"/>
  <c r="E71" i="3"/>
  <c r="E74" i="3"/>
  <c r="E75" i="3"/>
  <c r="E78" i="3"/>
  <c r="E79" i="3"/>
  <c r="E80" i="3"/>
  <c r="E83" i="3"/>
  <c r="B6" i="4"/>
  <c r="C6" i="4"/>
  <c r="D6" i="4"/>
  <c r="D7" i="4"/>
  <c r="D8" i="4"/>
  <c r="D9" i="4"/>
  <c r="D10" i="4"/>
  <c r="D11" i="4"/>
  <c r="D12" i="4"/>
  <c r="B6" i="5"/>
  <c r="C6" i="5"/>
  <c r="D6" i="5"/>
  <c r="D10" i="5"/>
  <c r="B6" i="6"/>
  <c r="C6" i="6"/>
  <c r="D6" i="6"/>
  <c r="D21" i="6"/>
  <c r="D22" i="6"/>
  <c r="D23" i="6"/>
  <c r="D26" i="6"/>
  <c r="D27" i="6"/>
  <c r="D30" i="6"/>
  <c r="D31" i="6"/>
  <c r="D32" i="6"/>
  <c r="D21" i="4" l="1"/>
  <c r="B8" i="1" s="1"/>
  <c r="D12" i="5"/>
  <c r="B9" i="1" s="1"/>
  <c r="E88" i="3"/>
  <c r="B7" i="1" s="1"/>
  <c r="D34" i="6"/>
  <c r="B10" i="1" s="1"/>
  <c r="B11" i="1" l="1"/>
  <c r="B13" i="1" s="1"/>
</calcChain>
</file>

<file path=xl/sharedStrings.xml><?xml version="1.0" encoding="utf-8"?>
<sst xmlns="http://schemas.openxmlformats.org/spreadsheetml/2006/main" count="306" uniqueCount="241">
  <si>
    <t>RESUMO FINAL</t>
  </si>
  <si>
    <t>Total de Pontos no Anexo I</t>
  </si>
  <si>
    <t>Total de Pontos no Anexo II</t>
  </si>
  <si>
    <t>Total de Pontos no Anexo III</t>
  </si>
  <si>
    <t>Total de Pontos no Anexo IV</t>
  </si>
  <si>
    <t>Total de Pontos no Anexo V</t>
  </si>
  <si>
    <t>Subtotal</t>
  </si>
  <si>
    <t>Interstício (anos)</t>
  </si>
  <si>
    <t>Total Final por Ano</t>
  </si>
  <si>
    <t>ANEXO I</t>
  </si>
  <si>
    <t>Atividades de Ensino</t>
  </si>
  <si>
    <t>Fonte: RAD</t>
  </si>
  <si>
    <t>Semestres</t>
  </si>
  <si>
    <t>Nível</t>
  </si>
  <si>
    <t>Graduação</t>
  </si>
  <si>
    <t>Semestre</t>
  </si>
  <si>
    <t>Curso</t>
  </si>
  <si>
    <t>ANEXO II</t>
  </si>
  <si>
    <t>Itens relacionados a avaliação das atividades de Produção Intelectual, de Pesquisa e de Extensão</t>
  </si>
  <si>
    <t>Valor</t>
  </si>
  <si>
    <t>Quant.</t>
  </si>
  <si>
    <t>Comprovação</t>
  </si>
  <si>
    <t>Pontuação: Até no máximo 27 pontos por produto, a critério da banca.</t>
  </si>
  <si>
    <t>TOTAL</t>
  </si>
  <si>
    <t>ANEXO III</t>
  </si>
  <si>
    <t>Administração</t>
  </si>
  <si>
    <t>Relação de cargos considerados na atividade de Administração que são pontuados com o valor de 8 pontos.</t>
  </si>
  <si>
    <t>-  Reitor</t>
  </si>
  <si>
    <t>-  Vice-Reitor</t>
  </si>
  <si>
    <t>-  Pró-Reitores</t>
  </si>
  <si>
    <t>-  Superintendentes e Assessores GAR</t>
  </si>
  <si>
    <t>-  Diretor de Centros Universitários</t>
  </si>
  <si>
    <t>-  Diretor de Órgãos de Apoio à Administração</t>
  </si>
  <si>
    <t>-  Diretores de Unidades Universitárias</t>
  </si>
  <si>
    <t>-  Coordenadores das Pró-Reitorias</t>
  </si>
  <si>
    <t>-  Diretores de Núcleos da Administração</t>
  </si>
  <si>
    <t>-  Coordenador de Cursos de Graduação e Pós-Graduação</t>
  </si>
  <si>
    <t>-  Chefes de Departamentos de Ensino</t>
  </si>
  <si>
    <t>-  Chefes de Serviços do HUAP</t>
  </si>
  <si>
    <t>A Banca poderá estabelecer equivalências entre outras atividades exercidas oficialmente pelo docente e as listadas acima</t>
  </si>
  <si>
    <t>ANEXO IV</t>
  </si>
  <si>
    <t>Atividades de Representação</t>
  </si>
  <si>
    <t>1- PARTICIPAÇÃO EM ÓRGÃOS COLEGIADOS E/OU COMISSÕES.</t>
  </si>
  <si>
    <t>1.1.   Na UFF – 2 pontos</t>
  </si>
  <si>
    <t>1.2.   Em outros órgãos – 1 ponto</t>
  </si>
  <si>
    <t>2- REPRESENTAÇÃO SINDICAL – 1 ponto</t>
  </si>
  <si>
    <t>ANEXO V</t>
  </si>
  <si>
    <t>Outras Atividades</t>
  </si>
  <si>
    <t>1.         ORIENTAÇÃO  DE  TRABALHOS  ACADÊMICOS  CONCLUÍDOS  E APROVADOS</t>
  </si>
  <si>
    <t>1.1.   Teses de doutorado - 18 pontos</t>
  </si>
  <si>
    <t>1.2.   Dissertações de mestrado - 9 pontos</t>
  </si>
  <si>
    <t>1.3.   Monografia de especialização ou trabalho de conclusão de curso aprovados - 6 pontos</t>
  </si>
  <si>
    <t>1.4     Iniciação Científica – 3 pontos</t>
  </si>
  <si>
    <t>1.5     Monitoria – 3 pontos</t>
  </si>
  <si>
    <t>1.6     Extensão - 3 pontos</t>
  </si>
  <si>
    <t>2.   PARTICIPAÇÃO EM BANCAS</t>
  </si>
  <si>
    <t>2.1.   Doutorado - 4 pontos</t>
  </si>
  <si>
    <t>2.2.   Mestrado - 3 pontos</t>
  </si>
  <si>
    <t>2.3.  Especialização ou trabalho de conclusão de curso - 2 pontos</t>
  </si>
  <si>
    <t>2.4. Concurso Público – 1 ponto</t>
  </si>
  <si>
    <t>3.   PREMIAÇÕES RECEBIDAS (com apresentação registrando o nome UFF)</t>
  </si>
  <si>
    <t>3.1.   Premio Internacional - 27 pontos</t>
  </si>
  <si>
    <t>3.2.   Premio Nacional - 18 pontos</t>
  </si>
  <si>
    <t>3.3.   Premio Local - 9 pontos</t>
  </si>
  <si>
    <t>4.  Membro de Comitê Eleitoral de Periódico Internacional – 4 pontos Membro de Comitê Eleitoral de Periódico Nacional – 2 pontos</t>
  </si>
  <si>
    <t>Internacional</t>
  </si>
  <si>
    <t>Nacional</t>
  </si>
  <si>
    <t>5.   Parecerista ad hoc de Periódico Internacional – 4 pontos Parecerista ad hoc de Periódico Nacional – 2 pontos Outros Parecerista – 1 ponto</t>
  </si>
  <si>
    <t>Outros</t>
  </si>
  <si>
    <t>GESTÃO FINANCEIRA</t>
  </si>
  <si>
    <t>ADMINISTRAÇÃO</t>
  </si>
  <si>
    <t>Horas</t>
  </si>
  <si>
    <t>Mínimo</t>
  </si>
  <si>
    <t>2016-1</t>
  </si>
  <si>
    <t>2016-2</t>
  </si>
  <si>
    <t>2017-1</t>
  </si>
  <si>
    <t>2017-2</t>
  </si>
  <si>
    <t>RAFAEL MARTINS FELÍCIO JÚNIOR</t>
  </si>
  <si>
    <t>Projeto</t>
  </si>
  <si>
    <t>Qualificação</t>
  </si>
  <si>
    <t>ADELAIDE DA CRUZ SANTOS</t>
  </si>
  <si>
    <t>MARINA SILVA SOUSA</t>
  </si>
  <si>
    <t>MARIANA MARINHO DA COSTA LIMA PEIXOTO</t>
  </si>
  <si>
    <t>Lucas Fernandes Leandro</t>
  </si>
  <si>
    <t>Alessandra de Souza Reis</t>
  </si>
  <si>
    <t>José Manuel Aguiar Costa</t>
  </si>
  <si>
    <t>Marcus Vinicius Galera Lobo Jardim Motta</t>
  </si>
  <si>
    <t>1. ORIENTAÇÃO  DE  TRABALHOS  ACADÊMICOS  CONCLUÍDOS  E APROVADOS</t>
  </si>
  <si>
    <t>1.3.   Monografia de Graduação - 6 pontos</t>
  </si>
  <si>
    <t>Discente</t>
  </si>
  <si>
    <t>Data</t>
  </si>
  <si>
    <t>2.3.  Monografia de Graduação - 2 pontos</t>
  </si>
  <si>
    <t>TIPO</t>
  </si>
  <si>
    <t>Atividade</t>
  </si>
  <si>
    <t>Item</t>
  </si>
  <si>
    <t>Detalhe</t>
  </si>
  <si>
    <t>2.1.3.</t>
  </si>
  <si>
    <t>Documento</t>
  </si>
  <si>
    <t>Órgão</t>
  </si>
  <si>
    <t>Descrição</t>
  </si>
  <si>
    <t>Decisão 041/2017</t>
  </si>
  <si>
    <t>CUV</t>
  </si>
  <si>
    <t>Colegiado da Unidade</t>
  </si>
  <si>
    <t>1.1.1.</t>
  </si>
  <si>
    <t>1.1.</t>
  </si>
  <si>
    <t>ARTIGOS EM PERIÓDICOS</t>
  </si>
  <si>
    <t>1.1.1.1.</t>
  </si>
  <si>
    <t>Qualis A - 27 pontos</t>
  </si>
  <si>
    <t>1.1.1.2.</t>
  </si>
  <si>
    <t>Qualis B - 24 pontos</t>
  </si>
  <si>
    <t>1.1.1.3.</t>
  </si>
  <si>
    <t>Qualis C - 21 pontos</t>
  </si>
  <si>
    <t/>
  </si>
  <si>
    <t>BS: No caso de periódico internacional ainda sem Qualis, ficará a critério da banca pontuá-lo de acordo com seu respectivo fator de impacto.</t>
  </si>
  <si>
    <t>1.1.2.</t>
  </si>
  <si>
    <t>1.1.2.1.</t>
  </si>
  <si>
    <t>Qualis A - 18 pontos</t>
  </si>
  <si>
    <t>1.1.2.2.</t>
  </si>
  <si>
    <t xml:space="preserve">Qualis B - 15 pontos </t>
  </si>
  <si>
    <t>1.1.2.3.</t>
  </si>
  <si>
    <t>Qualis C - 12 pontos</t>
  </si>
  <si>
    <t>1.1.3.</t>
  </si>
  <si>
    <t>1.1.3.1.</t>
  </si>
  <si>
    <t>Qualis A - 9 pontos</t>
  </si>
  <si>
    <t>1.1.3.2.</t>
  </si>
  <si>
    <t>Qualis B - 6 pontos</t>
  </si>
  <si>
    <t>1.1.3.3.</t>
  </si>
  <si>
    <t>Qualis C - 3 pontos</t>
  </si>
  <si>
    <t>1.1.4.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</si>
  <si>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</si>
  <si>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</si>
  <si>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</si>
  <si>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</si>
  <si>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</si>
  <si>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</si>
  <si>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</si>
  <si>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</si>
  <si>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</si>
  <si>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</si>
  <si>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</si>
  <si>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</si>
  <si>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1.5.</t>
  </si>
  <si>
    <t>1.5.1.</t>
  </si>
  <si>
    <t>1.5.2.</t>
  </si>
  <si>
    <t>1.5.3.</t>
  </si>
  <si>
    <t>2.</t>
  </si>
  <si>
    <t>2.1.</t>
  </si>
  <si>
    <t>2.1.1.</t>
  </si>
  <si>
    <t>2.1.2.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</si>
  <si>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</si>
  <si>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</si>
  <si>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</si>
  <si>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</si>
  <si>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</si>
  <si>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</si>
  <si>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</si>
  <si>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</si>
  <si>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2.4.</t>
  </si>
  <si>
    <t>2.4.2.</t>
  </si>
  <si>
    <t>2.4.3.</t>
  </si>
  <si>
    <t>2.5.</t>
  </si>
  <si>
    <t>2.5.1.</t>
  </si>
  <si>
    <t>2.5.2.</t>
  </si>
  <si>
    <t>2.6.</t>
  </si>
  <si>
    <t>2.6.1.</t>
  </si>
  <si>
    <t>2.6.2.</t>
  </si>
  <si>
    <t>2.6.3.</t>
  </si>
  <si>
    <t>2.7.</t>
  </si>
  <si>
    <t>2.7.1.</t>
  </si>
  <si>
    <t>2.7.2.</t>
  </si>
  <si>
    <t>2.8.</t>
  </si>
  <si>
    <t>2.8.1.</t>
  </si>
  <si>
    <t>2.8.2.</t>
  </si>
  <si>
    <t>2.8.3.</t>
  </si>
  <si>
    <t>2.9.</t>
  </si>
  <si>
    <t>2.9.1.</t>
  </si>
  <si>
    <t>2.10.</t>
  </si>
  <si>
    <t>UFF</t>
  </si>
  <si>
    <t>UFF/Outro</t>
  </si>
  <si>
    <t>Horas/Semana</t>
  </si>
  <si>
    <t>Disciplina</t>
  </si>
  <si>
    <t>Detalhe Anexo II</t>
  </si>
  <si>
    <t>Detalhe Anexo V</t>
  </si>
  <si>
    <t>PRODUTOS ASSOCIADOS A ATIVIDADES CADASTRADAS NA PROEX</t>
  </si>
  <si>
    <t>Texto aprovado pelo Departamento de Ensino e registrado na PROAC – 3 pontos.</t>
  </si>
  <si>
    <t>Com repercussão externa local - 9 pontos</t>
  </si>
  <si>
    <t>Editora c/ corpo editorial e com distribuição internacional - 50 pontos</t>
  </si>
  <si>
    <t>PRODUÇÃO BIBLIOGRÁFICA (com o nome da UFF)</t>
  </si>
  <si>
    <t>Local</t>
  </si>
  <si>
    <t>Sem classificação e com corpo editorial - 2 pontos</t>
  </si>
  <si>
    <t>LIVROS</t>
  </si>
  <si>
    <t>Editora c/ corpo editorial e com distribuição nacional - 30 pontos</t>
  </si>
  <si>
    <t>Editora c/ corpo editorial e com distribuição limitada local- 18 pontos</t>
  </si>
  <si>
    <t>CAPITULO DE LIVRO (Não cumulativo com o item 1.2supra)</t>
  </si>
  <si>
    <t>Editora c/ corpo editorial e com distribuição internacional - 12 pontos</t>
  </si>
  <si>
    <t>Editora c/ corpo editorial e com distribuição nacional - 9 pontos</t>
  </si>
  <si>
    <t>Editora c/ corpo editorial e com distribuição limitada local- 6 pontos</t>
  </si>
  <si>
    <t>TRABALHO  PUBLICADO  EM  ANAIS  DE  CONGRESSO CIENTIFICO</t>
  </si>
  <si>
    <t>Congresso internacional - 9 pontos</t>
  </si>
  <si>
    <t>Congresso nacional - 6 pontos</t>
  </si>
  <si>
    <t>Congresso local - 3 pontos</t>
  </si>
  <si>
    <t>RESUMO PUBLICADO EM ANAIS DE CONGRESSO CIENTÍFICO</t>
  </si>
  <si>
    <t>Congresso internacional - 3 pontos</t>
  </si>
  <si>
    <t>Congresso nacional - 2 pontos</t>
  </si>
  <si>
    <t>Congresso local - 1 ponto</t>
  </si>
  <si>
    <t>PRODUÇÃO TÉCNICA E ARTÍSTICA (com o nome da UFF)</t>
  </si>
  <si>
    <t>FILME, VÍDEO, ÁUDIO, AUDIOVISUAL E PRODUÇÃO GRÁFICA (registrados na Pró-Reitoria correspondente)</t>
  </si>
  <si>
    <t>Distribuição e veiculação internacional - 27 pontos</t>
  </si>
  <si>
    <t>Distribuição e veiculação nacional - 18 pontos</t>
  </si>
  <si>
    <t>Distribuição e veiculação local - 9 pontos</t>
  </si>
  <si>
    <t>EXPOSÍÇÃO DE ARTES INDIVIDUAL</t>
  </si>
  <si>
    <t>Internacional - 27 pontos</t>
  </si>
  <si>
    <t>Nacional - 18 pontos</t>
  </si>
  <si>
    <t>Local- 9 pontos</t>
  </si>
  <si>
    <t>PARTICIPAÇÃO  EM  EXPOSÍÇÃO  DE  ARTES  COLETIVA  OU APRESENTAÇÃO ARTÍSTICA</t>
  </si>
  <si>
    <t>Internacional - 9 pontos</t>
  </si>
  <si>
    <t>Nacional - 6 pontos</t>
  </si>
  <si>
    <t>Local - 3 pontos</t>
  </si>
  <si>
    <t>APRESENTAÇÃO DE TRABALHO EM CONGRESSO CIENTÍFICO</t>
  </si>
  <si>
    <t>TRADUÇÃO</t>
  </si>
  <si>
    <t>De livro - 6 pontos</t>
  </si>
  <si>
    <t>De artigo em periódico especializado com corpo editorial (inclusive eletrônico) - 1 ponto</t>
  </si>
  <si>
    <t>ARTIGO DE OPINIÃO, DIVULGAÇÃO E RESENHAS</t>
  </si>
  <si>
    <t>Em veículos de circulação internacional - 3 pontos</t>
  </si>
  <si>
    <t>Em veículos de circulação nacional - 2 pontos</t>
  </si>
  <si>
    <t>Em veículos de circulação local - 1 ponto</t>
  </si>
  <si>
    <t>Patente internacional - 36 pontos</t>
  </si>
  <si>
    <t>PRODUTO OU PROCESSO DESENVOLVIDO COM PATENTE OU REGISTRO (atendendo às exigências da Norma de Serviço UFF nº. 518, de 27/07/2001)</t>
  </si>
  <si>
    <t>Patente nacional - 27 pontos</t>
  </si>
  <si>
    <t>PRODUTOS TÉCNICOS DESENVOLVIDOS</t>
  </si>
  <si>
    <t>Com repercussão externa internacional - 27 pontos</t>
  </si>
  <si>
    <t>Com repercussão externa nacional - 18 pontos</t>
  </si>
  <si>
    <t>TEXTOS DIDÁTICOS PARA USO LOCAL</t>
  </si>
  <si>
    <t>1.</t>
  </si>
  <si>
    <t>Debatedor no Evento Cidades Inteligentes Soluções Criativas</t>
  </si>
  <si>
    <t>Pontuação para item 2.10. (Máx.27)</t>
  </si>
  <si>
    <t>Certificado</t>
  </si>
  <si>
    <t>Dissertação</t>
  </si>
  <si>
    <t>Detalhe Anexo IV</t>
  </si>
  <si>
    <t xml:space="preserve">Professor </t>
  </si>
  <si>
    <t>Progressão Funcional para Professor Associado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</si>
</sst>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\-0;"/>
  </numFmts>
  <fonts count="11" x14ac:knownFonts="1"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22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23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14" fontId="0" fillId="0" borderId="0" xfId="0" applyNumberFormat="1"/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14" fontId="0" fillId="0" borderId="0" xfId="0" applyNumberFormat="1" applyBorder="1"/>
    <xf numFmtId="14" fontId="2" fillId="0" borderId="0" xfId="0" applyNumberFormat="1" applyFont="1"/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5" borderId="5" xfId="0" applyFont="1" applyFill="1" applyBorder="1" applyAlignment="1">
      <alignment horizontal="center"/>
    </xf>
    <xf numFmtId="14" fontId="4" fillId="5" borderId="6" xfId="0" applyNumberFormat="1" applyFont="1" applyFill="1" applyBorder="1" applyAlignment="1">
      <alignment horizontal="center"/>
    </xf>
    <xf numFmtId="14" fontId="4" fillId="5" borderId="7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3" borderId="1" xfId="0" applyFill="1" applyBorder="1" applyAlignment="1"/>
    <xf numFmtId="0" fontId="0" fillId="2" borderId="1" xfId="0" applyFont="1" applyFill="1" applyBorder="1" applyAlignme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/>
    <xf numFmtId="164" fontId="0" fillId="2" borderId="1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0" borderId="0" xfId="0" applyFont="1" applyBorder="1" applyAlignment="1"/>
    <xf numFmtId="43" fontId="0" fillId="0" borderId="0" xfId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9" borderId="3" xfId="0" applyFill="1" applyBorder="1" applyAlignment="1">
      <alignment horizontal="center"/>
    </xf>
    <xf numFmtId="14" fontId="5" fillId="0" borderId="0" xfId="0" applyNumberFormat="1" applyFont="1"/>
    <xf numFmtId="0" fontId="5" fillId="0" borderId="0" xfId="0" applyFont="1" applyBorder="1"/>
    <xf numFmtId="0" fontId="0" fillId="0" borderId="0" xfId="0" applyAlignment="1">
      <alignment horizontal="right" indent="1"/>
    </xf>
    <xf numFmtId="0" fontId="0" fillId="4" borderId="8" xfId="0" applyFont="1" applyFill="1" applyBorder="1" applyAlignment="1"/>
    <xf numFmtId="0" fontId="0" fillId="4" borderId="9" xfId="0" applyFont="1" applyFill="1" applyBorder="1" applyAlignment="1"/>
    <xf numFmtId="0" fontId="0" fillId="4" borderId="1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0" fillId="0" borderId="3" xfId="0" applyFont="1" applyBorder="1"/>
    <xf numFmtId="0" fontId="0" fillId="0" borderId="3" xfId="0" applyBorder="1" applyAlignment="1">
      <alignment horizontal="right" indent="1"/>
    </xf>
    <xf numFmtId="0" fontId="0" fillId="3" borderId="3" xfId="0" applyFont="1" applyFill="1" applyBorder="1"/>
    <xf numFmtId="0" fontId="0" fillId="3" borderId="3" xfId="0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10" fillId="10" borderId="3" xfId="0" applyFont="1" applyFill="1" applyBorder="1"/>
    <xf numFmtId="1" fontId="4" fillId="10" borderId="3" xfId="0" applyNumberFormat="1" applyFont="1" applyFill="1" applyBorder="1" applyAlignment="1">
      <alignment horizontal="right" indent="1"/>
    </xf>
    <xf numFmtId="0" fontId="2" fillId="6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6" borderId="0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26">
    <dxf>
      <numFmt numFmtId="19" formatCode="dd/mm/yyyy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Disciplinas" displayName="TabDisciplinas" ref="A13:E23" totalsRowShown="0" headerRowDxfId="25" dataDxfId="24">
  <autoFilter ref="A13:E23" xr:uid="{00000000-0009-0000-0100-000008000000}"/>
  <tableColumns count="5">
    <tableColumn id="1" xr3:uid="{00000000-0010-0000-0000-000001000000}" name="Semestre" dataDxfId="23"/>
    <tableColumn id="3" xr3:uid="{00000000-0010-0000-0000-000003000000}" name="Disciplina" dataDxfId="22"/>
    <tableColumn id="4" xr3:uid="{00000000-0010-0000-0000-000004000000}" name="Horas/Semana" dataDxfId="21"/>
    <tableColumn id="5" xr3:uid="{00000000-0010-0000-0000-000005000000}" name="Nível" dataDxfId="20" dataCellStyle="Vírgula"/>
    <tableColumn id="6" xr3:uid="{00000000-0010-0000-0000-000006000000}" name="Curso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DetII" displayName="TabDetII" ref="A3:D9" totalsRowShown="0">
  <autoFilter ref="A3:D9" xr:uid="{00000000-0009-0000-0100-000006000000}"/>
  <tableColumns count="4">
    <tableColumn id="1" xr3:uid="{00000000-0010-0000-0100-000001000000}" name="Atividade"/>
    <tableColumn id="3" xr3:uid="{00000000-0010-0000-0100-000003000000}" name="Item" dataDxfId="18"/>
    <tableColumn id="4" xr3:uid="{00000000-0010-0000-0100-000004000000}" name="Detalhe"/>
    <tableColumn id="2" xr3:uid="{00000000-0010-0000-0100-000002000000}" name="Pontuação para item 2.10. (Máx.27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DetIV" displayName="TabDetIV" ref="A3:E15" totalsRowShown="0" headerRowDxfId="17">
  <autoFilter ref="A3:E15" xr:uid="{00000000-0009-0000-0100-000007000000}"/>
  <tableColumns count="5">
    <tableColumn id="1" xr3:uid="{00000000-0010-0000-0200-000001000000}" name="Documento"/>
    <tableColumn id="3" xr3:uid="{00000000-0010-0000-0200-000003000000}" name="Órgão" dataDxfId="16"/>
    <tableColumn id="6" xr3:uid="{00000000-0010-0000-0200-000006000000}" name="UFF/Outro" dataDxfId="15"/>
    <tableColumn id="4" xr3:uid="{00000000-0010-0000-0200-000004000000}" name="Data" dataDxfId="14"/>
    <tableColumn id="5" xr3:uid="{00000000-0010-0000-0200-000005000000}" name="Descriçã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DetV12" displayName="TabDetV12" ref="A6:B10" totalsRowShown="0" headerRowDxfId="13">
  <autoFilter ref="A6:B10" xr:uid="{00000000-0009-0000-0100-000001000000}"/>
  <tableColumns count="2">
    <tableColumn id="1" xr3:uid="{00000000-0010-0000-0300-000001000000}" name="Discente"/>
    <tableColumn id="2" xr3:uid="{00000000-0010-0000-0300-000002000000}" name="Data" data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DetV13" displayName="TabDetV13" ref="D6:E14" totalsRowShown="0" headerRowDxfId="11">
  <autoFilter ref="D6:E14" xr:uid="{00000000-0009-0000-0100-000002000000}"/>
  <tableColumns count="2">
    <tableColumn id="1" xr3:uid="{00000000-0010-0000-0400-000001000000}" name="Discente"/>
    <tableColumn id="2" xr3:uid="{00000000-0010-0000-0400-000002000000}" name="Data" dataDxfId="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DetV15" displayName="TabDetV15" ref="G6:G8" totalsRowShown="0" headerRowDxfId="9" headerRowBorderDxfId="8" tableBorderDxfId="7">
  <autoFilter ref="G6:G8" xr:uid="{00000000-0009-0000-0100-000003000000}"/>
  <tableColumns count="1">
    <tableColumn id="1" xr3:uid="{00000000-0010-0000-0500-000001000000}" name="Discent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DetV23" displayName="TabDetV23" ref="M6:N10" totalsRowShown="0" headerRowBorderDxfId="6" tableBorderDxfId="5">
  <autoFilter ref="M6:N10" xr:uid="{00000000-0009-0000-0100-000004000000}"/>
  <tableColumns count="2">
    <tableColumn id="1" xr3:uid="{00000000-0010-0000-0600-000001000000}" name="Discente" dataDxfId="4"/>
    <tableColumn id="2" xr3:uid="{00000000-0010-0000-0600-000002000000}" name="Data" dataDxf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DetV22" displayName="TabDetV22" ref="I6:K23" totalsRowShown="0" headerRowBorderDxfId="2" tableBorderDxfId="1">
  <autoFilter ref="I6:K23" xr:uid="{00000000-0009-0000-0100-000005000000}"/>
  <sortState ref="I7:K21">
    <sortCondition descending="1" ref="K10"/>
  </sortState>
  <tableColumns count="3">
    <tableColumn id="1" xr3:uid="{00000000-0010-0000-0700-000001000000}" name="Discente"/>
    <tableColumn id="2" xr3:uid="{00000000-0010-0000-0700-000002000000}" name="Data" dataDxfId="0"/>
    <tableColumn id="3" xr3:uid="{00000000-0010-0000-0700-000003000000}" name="TIP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B13"/>
  <sheetViews>
    <sheetView showGridLines="0" zoomScaleNormal="100" workbookViewId="0">
      <selection activeCell="A2" sqref="A2"/>
    </sheetView>
  </sheetViews>
  <sheetFormatPr defaultRowHeight="15" x14ac:dyDescent="0.25"/>
  <cols>
    <col min="1" max="1" width="37.140625" customWidth="1"/>
    <col min="2" max="2" width="9.140625" style="1"/>
  </cols>
  <sheetData>
    <row r="1" spans="1:2" x14ac:dyDescent="0.25">
      <c r="A1" t="s">
        <v>240</v>
      </c>
    </row>
    <row r="2" spans="1:2" x14ac:dyDescent="0.25">
      <c r="A2" t="s">
        <v>239</v>
      </c>
    </row>
    <row r="4" spans="1:2" ht="26.25" x14ac:dyDescent="0.4">
      <c r="A4" s="61" t="s">
        <v>0</v>
      </c>
      <c r="B4" s="61"/>
    </row>
    <row r="5" spans="1:2" x14ac:dyDescent="0.25">
      <c r="A5" s="57"/>
      <c r="B5" s="57"/>
    </row>
    <row r="6" spans="1:2" x14ac:dyDescent="0.25">
      <c r="A6" s="53" t="s">
        <v>1</v>
      </c>
      <c r="B6" s="54">
        <f>TotalAnexoI</f>
        <v>-6</v>
      </c>
    </row>
    <row r="7" spans="1:2" x14ac:dyDescent="0.25">
      <c r="A7" s="53" t="s">
        <v>2</v>
      </c>
      <c r="B7" s="54">
        <f>TotalAnexoII</f>
        <v>0</v>
      </c>
    </row>
    <row r="8" spans="1:2" x14ac:dyDescent="0.25">
      <c r="A8" s="53" t="s">
        <v>3</v>
      </c>
      <c r="B8" s="54">
        <f>TotalAnexoIII</f>
        <v>0</v>
      </c>
    </row>
    <row r="9" spans="1:2" x14ac:dyDescent="0.25">
      <c r="A9" s="53" t="s">
        <v>4</v>
      </c>
      <c r="B9" s="54">
        <f>TotalAnexoIV</f>
        <v>0</v>
      </c>
    </row>
    <row r="10" spans="1:2" x14ac:dyDescent="0.25">
      <c r="A10" s="53" t="s">
        <v>5</v>
      </c>
      <c r="B10" s="54">
        <f>TotalAnexoV</f>
        <v>0</v>
      </c>
    </row>
    <row r="11" spans="1:2" x14ac:dyDescent="0.25">
      <c r="A11" s="55" t="s">
        <v>6</v>
      </c>
      <c r="B11" s="56">
        <f>SUM(B6:B10)</f>
        <v>-6</v>
      </c>
    </row>
    <row r="12" spans="1:2" x14ac:dyDescent="0.25">
      <c r="A12" s="55" t="s">
        <v>7</v>
      </c>
      <c r="B12" s="56">
        <v>2</v>
      </c>
    </row>
    <row r="13" spans="1:2" x14ac:dyDescent="0.25">
      <c r="A13" s="58" t="s">
        <v>8</v>
      </c>
      <c r="B13" s="59">
        <f>B11/B12</f>
        <v>-3</v>
      </c>
    </row>
  </sheetData>
  <sheetProtection selectLockedCells="1" selectUnlockedCells="1"/>
  <mergeCells count="1">
    <mergeCell ref="A4:B4"/>
  </mergeCells>
  <printOptions horizontalCentered="1"/>
  <pageMargins left="0.51181102362204722" right="0.51181102362204722" top="0.78740157480314965" bottom="0.7874015748031496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K23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11.7109375" customWidth="1"/>
    <col min="2" max="2" width="44.7109375" bestFit="1" customWidth="1"/>
    <col min="3" max="4" width="29.85546875" customWidth="1"/>
    <col min="5" max="5" width="29.85546875" style="1" customWidth="1"/>
    <col min="6" max="6" width="33.5703125" customWidth="1"/>
    <col min="7" max="7" width="3.42578125" bestFit="1" customWidth="1"/>
    <col min="8" max="11" width="10.85546875" customWidth="1"/>
    <col min="12" max="12" width="1.85546875" customWidth="1"/>
    <col min="13" max="13" width="14.28515625" bestFit="1" customWidth="1"/>
  </cols>
  <sheetData>
    <row r="1" spans="1:11" x14ac:dyDescent="0.25">
      <c r="A1" t="str">
        <f>Cargo</f>
        <v>Progressão Funcional para Professor Associado X</v>
      </c>
      <c r="B1" s="1"/>
      <c r="E1"/>
    </row>
    <row r="2" spans="1:11" x14ac:dyDescent="0.25">
      <c r="A2" t="str">
        <f>Professor</f>
        <v xml:space="preserve">Professor </v>
      </c>
      <c r="B2" s="1"/>
      <c r="E2"/>
    </row>
    <row r="3" spans="1:11" ht="26.25" x14ac:dyDescent="0.4">
      <c r="A3" s="62" t="s">
        <v>9</v>
      </c>
      <c r="B3" s="62"/>
      <c r="C3" s="62"/>
      <c r="D3" s="62"/>
      <c r="E3" s="62"/>
      <c r="F3" s="41"/>
      <c r="G3" s="41"/>
      <c r="H3" s="41"/>
      <c r="I3" s="41"/>
      <c r="J3" s="41"/>
      <c r="K3" s="41"/>
    </row>
    <row r="4" spans="1:11" ht="26.25" x14ac:dyDescent="0.4">
      <c r="A4" s="62" t="s">
        <v>10</v>
      </c>
      <c r="B4" s="62"/>
      <c r="C4" s="62"/>
      <c r="D4" s="62"/>
      <c r="E4" s="62"/>
      <c r="F4" s="41"/>
      <c r="G4" s="41"/>
      <c r="H4" s="41"/>
      <c r="I4" s="41"/>
      <c r="J4" s="41"/>
      <c r="K4" s="41"/>
    </row>
    <row r="5" spans="1:11" x14ac:dyDescent="0.25">
      <c r="J5" s="10"/>
    </row>
    <row r="6" spans="1:11" s="8" customFormat="1" x14ac:dyDescent="0.25">
      <c r="B6" s="40" t="s">
        <v>12</v>
      </c>
      <c r="C6" s="40" t="s">
        <v>71</v>
      </c>
      <c r="D6" s="40" t="s">
        <v>72</v>
      </c>
      <c r="E6" s="40" t="s">
        <v>6</v>
      </c>
    </row>
    <row r="7" spans="1:11" x14ac:dyDescent="0.25">
      <c r="B7" s="43" t="s">
        <v>73</v>
      </c>
      <c r="C7" s="7">
        <f>SUMIFS(TabDisciplinas[Horas/Semana],TabDisciplinas[Semestre],B7)</f>
        <v>4</v>
      </c>
      <c r="D7" s="39">
        <v>8</v>
      </c>
      <c r="E7" s="7">
        <f>(C7-D7)/2</f>
        <v>-2</v>
      </c>
    </row>
    <row r="8" spans="1:11" x14ac:dyDescent="0.25">
      <c r="B8" s="43" t="s">
        <v>74</v>
      </c>
      <c r="C8" s="7">
        <f>SUMIFS(TabDisciplinas[Horas/Semana],TabDisciplinas[Semestre],B8)</f>
        <v>0</v>
      </c>
      <c r="D8" s="39">
        <v>8</v>
      </c>
      <c r="E8" s="7">
        <f t="shared" ref="E8:E10" si="0">(C8-D8)/2</f>
        <v>-4</v>
      </c>
    </row>
    <row r="9" spans="1:11" x14ac:dyDescent="0.25">
      <c r="B9" s="43" t="s">
        <v>75</v>
      </c>
      <c r="C9" s="7">
        <f>SUMIFS(TabDisciplinas[Horas/Semana],TabDisciplinas[Semestre],B9)</f>
        <v>0</v>
      </c>
      <c r="D9" s="39">
        <v>0</v>
      </c>
      <c r="E9" s="7">
        <f t="shared" si="0"/>
        <v>0</v>
      </c>
    </row>
    <row r="10" spans="1:11" x14ac:dyDescent="0.25">
      <c r="B10" s="43" t="s">
        <v>76</v>
      </c>
      <c r="C10" s="7">
        <f>SUMIFS(TabDisciplinas[Horas/Semana],TabDisciplinas[Semestre],B10)</f>
        <v>0</v>
      </c>
      <c r="D10" s="39">
        <v>0</v>
      </c>
      <c r="E10" s="12">
        <f t="shared" si="0"/>
        <v>0</v>
      </c>
    </row>
    <row r="11" spans="1:11" x14ac:dyDescent="0.25">
      <c r="E11" s="44">
        <f>SUM(E7:E10)</f>
        <v>-6</v>
      </c>
    </row>
    <row r="12" spans="1:11" x14ac:dyDescent="0.25">
      <c r="A12" t="s">
        <v>11</v>
      </c>
    </row>
    <row r="13" spans="1:11" x14ac:dyDescent="0.25">
      <c r="A13" s="10" t="s">
        <v>15</v>
      </c>
      <c r="B13" s="10" t="s">
        <v>180</v>
      </c>
      <c r="C13" s="10" t="s">
        <v>179</v>
      </c>
      <c r="D13" s="10" t="s">
        <v>13</v>
      </c>
      <c r="E13" s="10" t="s">
        <v>16</v>
      </c>
    </row>
    <row r="14" spans="1:11" x14ac:dyDescent="0.25">
      <c r="A14" s="23" t="s">
        <v>73</v>
      </c>
      <c r="B14" s="14" t="s">
        <v>69</v>
      </c>
      <c r="C14" s="23">
        <v>4</v>
      </c>
      <c r="D14" s="42" t="s">
        <v>14</v>
      </c>
      <c r="E14" s="14" t="s">
        <v>70</v>
      </c>
    </row>
    <row r="15" spans="1:11" x14ac:dyDescent="0.25">
      <c r="A15" s="23"/>
      <c r="B15" s="14"/>
      <c r="C15" s="23"/>
      <c r="D15" s="42"/>
      <c r="E15" s="14"/>
    </row>
    <row r="16" spans="1:11" x14ac:dyDescent="0.25">
      <c r="A16" s="23"/>
      <c r="B16" s="14"/>
      <c r="C16" s="23"/>
      <c r="D16" s="42"/>
      <c r="E16" s="14"/>
    </row>
    <row r="17" spans="1:5" x14ac:dyDescent="0.25">
      <c r="A17" s="23"/>
      <c r="B17" s="14"/>
      <c r="C17" s="23"/>
      <c r="D17" s="42"/>
      <c r="E17" s="14"/>
    </row>
    <row r="18" spans="1:5" x14ac:dyDescent="0.25">
      <c r="A18" s="23"/>
      <c r="B18" s="14"/>
      <c r="C18" s="23"/>
      <c r="D18" s="42"/>
      <c r="E18" s="14"/>
    </row>
    <row r="19" spans="1:5" x14ac:dyDescent="0.25">
      <c r="A19" s="23"/>
      <c r="B19" s="14"/>
      <c r="C19" s="23"/>
      <c r="D19" s="42"/>
      <c r="E19" s="14"/>
    </row>
    <row r="20" spans="1:5" x14ac:dyDescent="0.25">
      <c r="A20" s="23"/>
      <c r="B20" s="14"/>
      <c r="C20" s="23"/>
      <c r="D20" s="42"/>
      <c r="E20" s="14"/>
    </row>
    <row r="21" spans="1:5" x14ac:dyDescent="0.25">
      <c r="A21" s="23"/>
      <c r="B21" s="14"/>
      <c r="C21" s="23"/>
      <c r="D21" s="42"/>
      <c r="E21" s="14"/>
    </row>
    <row r="22" spans="1:5" x14ac:dyDescent="0.25">
      <c r="A22" s="23"/>
      <c r="B22" s="14"/>
      <c r="C22" s="23"/>
      <c r="D22" s="42"/>
      <c r="E22" s="14"/>
    </row>
    <row r="23" spans="1:5" x14ac:dyDescent="0.25">
      <c r="A23" s="23"/>
      <c r="B23" s="14"/>
      <c r="C23" s="23"/>
      <c r="D23" s="42"/>
      <c r="E23" s="14"/>
    </row>
  </sheetData>
  <sheetProtection selectLockedCells="1" selectUnlockedCells="1"/>
  <mergeCells count="2">
    <mergeCell ref="A3:E3"/>
    <mergeCell ref="A4:E4"/>
  </mergeCells>
  <dataValidations count="1">
    <dataValidation type="list" allowBlank="1" showInputMessage="1" showErrorMessage="1" sqref="D14:D23" xr:uid="{00000000-0002-0000-0100-000000000000}">
      <formula1>"Graduação,Pós-Graduação"</formula1>
    </dataValidation>
  </dataValidations>
  <printOptions horizontalCentered="1"/>
  <pageMargins left="0.51181102362204722" right="0.51181102362204722" top="0.78740157480314965" bottom="0.78740157480314965" header="0.51181102362204722" footer="0.51181102362204722"/>
  <pageSetup paperSize="9" scale="63" firstPageNumber="0" orientation="portrait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G88"/>
  <sheetViews>
    <sheetView showGridLines="0" zoomScaleNormal="100" workbookViewId="0">
      <selection activeCell="D86" sqref="D86:F86"/>
    </sheetView>
  </sheetViews>
  <sheetFormatPr defaultRowHeight="15" x14ac:dyDescent="0.25"/>
  <cols>
    <col min="1" max="1" width="8.5703125" style="30" customWidth="1"/>
    <col min="2" max="2" width="131.85546875" style="30" bestFit="1" customWidth="1"/>
    <col min="3" max="3" width="10.42578125" style="33" customWidth="1"/>
    <col min="4" max="5" width="9.140625" style="34"/>
    <col min="6" max="6" width="13.140625" style="1" bestFit="1" customWidth="1"/>
    <col min="7" max="7" width="16" style="1" customWidth="1"/>
  </cols>
  <sheetData>
    <row r="1" spans="1:7" x14ac:dyDescent="0.25">
      <c r="A1" t="str">
        <f>Cargo</f>
        <v>Progressão Funcional para Professor Associado X</v>
      </c>
      <c r="E1" s="33"/>
      <c r="F1"/>
      <c r="G1"/>
    </row>
    <row r="2" spans="1:7" x14ac:dyDescent="0.25">
      <c r="A2" t="str">
        <f>Professor</f>
        <v xml:space="preserve">Professor </v>
      </c>
      <c r="E2" s="33"/>
      <c r="F2"/>
      <c r="G2"/>
    </row>
    <row r="3" spans="1:7" ht="28.5" x14ac:dyDescent="0.45">
      <c r="A3" s="63" t="s">
        <v>17</v>
      </c>
      <c r="B3" s="63"/>
      <c r="C3" s="63"/>
      <c r="D3" s="63"/>
      <c r="E3" s="63"/>
      <c r="F3" s="63"/>
    </row>
    <row r="4" spans="1:7" ht="28.5" x14ac:dyDescent="0.45">
      <c r="A4" s="63" t="s">
        <v>18</v>
      </c>
      <c r="B4" s="63"/>
      <c r="C4" s="63"/>
      <c r="D4" s="63"/>
      <c r="E4" s="63"/>
      <c r="F4" s="63"/>
    </row>
    <row r="6" spans="1:7" x14ac:dyDescent="0.25">
      <c r="A6" s="31" t="s">
        <v>233</v>
      </c>
      <c r="B6" s="31" t="s">
        <v>187</v>
      </c>
      <c r="C6" s="35" t="s">
        <v>19</v>
      </c>
      <c r="D6" s="35" t="s">
        <v>20</v>
      </c>
      <c r="E6" s="35" t="s">
        <v>6</v>
      </c>
      <c r="F6" s="5" t="s">
        <v>21</v>
      </c>
      <c r="G6"/>
    </row>
    <row r="7" spans="1:7" x14ac:dyDescent="0.25">
      <c r="A7" s="31" t="s">
        <v>104</v>
      </c>
      <c r="B7" s="31" t="s">
        <v>105</v>
      </c>
      <c r="C7" s="35"/>
      <c r="D7" s="35"/>
      <c r="E7" s="35"/>
      <c r="F7" s="5"/>
      <c r="G7"/>
    </row>
    <row r="8" spans="1:7" x14ac:dyDescent="0.25">
      <c r="A8" s="29" t="s">
        <v>103</v>
      </c>
      <c r="B8" s="29" t="s">
        <v>65</v>
      </c>
      <c r="C8" s="36"/>
      <c r="D8" s="36"/>
      <c r="E8" s="36"/>
      <c r="F8" s="17"/>
      <c r="G8"/>
    </row>
    <row r="9" spans="1:7" x14ac:dyDescent="0.25">
      <c r="A9" s="29" t="s">
        <v>106</v>
      </c>
      <c r="B9" s="29" t="s">
        <v>107</v>
      </c>
      <c r="C9" s="36">
        <v>27</v>
      </c>
      <c r="D9" s="36">
        <f>COUNTIFS(TabDetII[Item],A9)</f>
        <v>0</v>
      </c>
      <c r="E9" s="36">
        <f t="shared" ref="E9:E11" si="0">C9*D9</f>
        <v>0</v>
      </c>
      <c r="F9" s="17"/>
      <c r="G9"/>
    </row>
    <row r="10" spans="1:7" x14ac:dyDescent="0.25">
      <c r="A10" s="29" t="s">
        <v>108</v>
      </c>
      <c r="B10" s="29" t="s">
        <v>109</v>
      </c>
      <c r="C10" s="36">
        <v>24</v>
      </c>
      <c r="D10" s="36">
        <f>COUNTIFS(TabDetII[Item],A10)</f>
        <v>0</v>
      </c>
      <c r="E10" s="36">
        <f t="shared" si="0"/>
        <v>0</v>
      </c>
      <c r="F10" s="17"/>
      <c r="G10"/>
    </row>
    <row r="11" spans="1:7" x14ac:dyDescent="0.25">
      <c r="A11" s="29" t="s">
        <v>110</v>
      </c>
      <c r="B11" s="29" t="s">
        <v>111</v>
      </c>
      <c r="C11" s="36">
        <v>21</v>
      </c>
      <c r="D11" s="36">
        <f>COUNTIFS(TabDetII[Item],A11)</f>
        <v>0</v>
      </c>
      <c r="E11" s="36">
        <f t="shared" si="0"/>
        <v>0</v>
      </c>
      <c r="F11" s="17"/>
      <c r="G11"/>
    </row>
    <row r="12" spans="1:7" x14ac:dyDescent="0.25">
      <c r="A12" s="29" t="s">
        <v>113</v>
      </c>
      <c r="B12" s="29"/>
      <c r="C12" s="36"/>
      <c r="D12" s="36"/>
      <c r="E12" s="36"/>
      <c r="F12" s="17"/>
      <c r="G12"/>
    </row>
    <row r="13" spans="1:7" x14ac:dyDescent="0.25">
      <c r="A13" s="29" t="s">
        <v>114</v>
      </c>
      <c r="B13" s="29" t="s">
        <v>66</v>
      </c>
      <c r="C13" s="36"/>
      <c r="D13" s="36"/>
      <c r="E13" s="36"/>
      <c r="F13" s="17"/>
      <c r="G13"/>
    </row>
    <row r="14" spans="1:7" x14ac:dyDescent="0.25">
      <c r="A14" s="29" t="s">
        <v>115</v>
      </c>
      <c r="B14" s="29" t="s">
        <v>116</v>
      </c>
      <c r="C14" s="36">
        <v>18</v>
      </c>
      <c r="D14" s="36"/>
      <c r="E14" s="36"/>
      <c r="F14" s="17"/>
      <c r="G14"/>
    </row>
    <row r="15" spans="1:7" x14ac:dyDescent="0.25">
      <c r="A15" s="29" t="s">
        <v>117</v>
      </c>
      <c r="B15" s="29" t="s">
        <v>118</v>
      </c>
      <c r="C15" s="36">
        <v>15</v>
      </c>
      <c r="D15" s="36"/>
      <c r="E15" s="36"/>
      <c r="F15" s="17"/>
      <c r="G15"/>
    </row>
    <row r="16" spans="1:7" x14ac:dyDescent="0.25">
      <c r="A16" s="29" t="s">
        <v>119</v>
      </c>
      <c r="B16" s="29" t="s">
        <v>120</v>
      </c>
      <c r="C16" s="36">
        <v>12</v>
      </c>
      <c r="D16" s="36"/>
      <c r="E16" s="36"/>
      <c r="F16" s="17"/>
      <c r="G16"/>
    </row>
    <row r="17" spans="1:7" x14ac:dyDescent="0.25">
      <c r="A17" s="29" t="s">
        <v>121</v>
      </c>
      <c r="B17" s="29" t="s">
        <v>188</v>
      </c>
      <c r="C17" s="36"/>
      <c r="D17" s="36"/>
      <c r="E17" s="36"/>
      <c r="F17" s="17"/>
      <c r="G17"/>
    </row>
    <row r="18" spans="1:7" x14ac:dyDescent="0.25">
      <c r="A18" s="29" t="s">
        <v>122</v>
      </c>
      <c r="B18" s="29" t="s">
        <v>123</v>
      </c>
      <c r="C18" s="36">
        <v>9</v>
      </c>
      <c r="D18" s="36">
        <f>COUNTIFS(TabDetII[Item],A18)</f>
        <v>0</v>
      </c>
      <c r="E18" s="36">
        <f t="shared" ref="E18:E20" si="1">C18*D18</f>
        <v>0</v>
      </c>
      <c r="F18" s="17"/>
      <c r="G18"/>
    </row>
    <row r="19" spans="1:7" x14ac:dyDescent="0.25">
      <c r="A19" s="29" t="s">
        <v>124</v>
      </c>
      <c r="B19" s="29" t="s">
        <v>125</v>
      </c>
      <c r="C19" s="36">
        <v>6</v>
      </c>
      <c r="D19" s="36">
        <f>COUNTIFS(TabDetII[Item],A19)</f>
        <v>0</v>
      </c>
      <c r="E19" s="36">
        <f t="shared" si="1"/>
        <v>0</v>
      </c>
      <c r="F19" s="17"/>
      <c r="G19"/>
    </row>
    <row r="20" spans="1:7" x14ac:dyDescent="0.25">
      <c r="A20" s="29" t="s">
        <v>126</v>
      </c>
      <c r="B20" s="29" t="s">
        <v>127</v>
      </c>
      <c r="C20" s="36">
        <v>3</v>
      </c>
      <c r="D20" s="36">
        <f>COUNTIFS(TabDetII[Item],A20)</f>
        <v>0</v>
      </c>
      <c r="E20" s="36">
        <f t="shared" si="1"/>
        <v>0</v>
      </c>
      <c r="F20" s="17"/>
      <c r="G20"/>
    </row>
    <row r="21" spans="1:7" x14ac:dyDescent="0.25">
      <c r="A21" s="29" t="s">
        <v>128</v>
      </c>
      <c r="B21" s="29" t="s">
        <v>189</v>
      </c>
      <c r="C21" s="36"/>
      <c r="D21" s="36"/>
      <c r="E21" s="36"/>
      <c r="F21" s="17"/>
      <c r="G21"/>
    </row>
    <row r="22" spans="1:7" x14ac:dyDescent="0.25">
      <c r="A22" s="29" t="s">
        <v>112</v>
      </c>
      <c r="B22" s="29"/>
      <c r="C22" s="37"/>
      <c r="D22" s="37"/>
      <c r="E22" s="37"/>
      <c r="F22" s="29"/>
      <c r="G22"/>
    </row>
    <row r="23" spans="1:7" x14ac:dyDescent="0.25">
      <c r="A23" s="31" t="s">
        <v>129</v>
      </c>
      <c r="B23" s="31" t="s">
        <v>190</v>
      </c>
      <c r="C23" s="35"/>
      <c r="D23" s="35"/>
      <c r="E23" s="35"/>
      <c r="F23" s="5"/>
      <c r="G23"/>
    </row>
    <row r="24" spans="1:7" x14ac:dyDescent="0.25">
      <c r="A24" s="29" t="s">
        <v>130</v>
      </c>
      <c r="B24" s="29" t="s">
        <v>186</v>
      </c>
      <c r="C24" s="36">
        <v>50</v>
      </c>
      <c r="D24" s="36">
        <f>COUNTIFS(TabDetII[Item],A24)</f>
        <v>0</v>
      </c>
      <c r="E24" s="36">
        <f t="shared" ref="E24:E26" si="2">C24*D24</f>
        <v>0</v>
      </c>
      <c r="F24" s="17"/>
      <c r="G24"/>
    </row>
    <row r="25" spans="1:7" x14ac:dyDescent="0.25">
      <c r="A25" s="29" t="s">
        <v>131</v>
      </c>
      <c r="B25" s="29" t="s">
        <v>191</v>
      </c>
      <c r="C25" s="36">
        <v>30</v>
      </c>
      <c r="D25" s="36">
        <f>COUNTIFS(TabDetII[Item],A25)</f>
        <v>0</v>
      </c>
      <c r="E25" s="36">
        <f t="shared" si="2"/>
        <v>0</v>
      </c>
      <c r="F25" s="17"/>
      <c r="G25"/>
    </row>
    <row r="26" spans="1:7" x14ac:dyDescent="0.25">
      <c r="A26" s="29" t="s">
        <v>132</v>
      </c>
      <c r="B26" s="29" t="s">
        <v>192</v>
      </c>
      <c r="C26" s="36">
        <v>18</v>
      </c>
      <c r="D26" s="36">
        <f>COUNTIFS(TabDetII[Item],A26)</f>
        <v>0</v>
      </c>
      <c r="E26" s="36">
        <f t="shared" si="2"/>
        <v>0</v>
      </c>
      <c r="F26" s="17"/>
      <c r="G26"/>
    </row>
    <row r="27" spans="1:7" x14ac:dyDescent="0.25">
      <c r="A27" s="29" t="s">
        <v>112</v>
      </c>
      <c r="B27" s="29"/>
      <c r="C27" s="37"/>
      <c r="D27" s="37"/>
      <c r="E27" s="37"/>
      <c r="F27" s="29"/>
      <c r="G27"/>
    </row>
    <row r="28" spans="1:7" x14ac:dyDescent="0.25">
      <c r="A28" s="31" t="s">
        <v>133</v>
      </c>
      <c r="B28" s="31" t="s">
        <v>193</v>
      </c>
      <c r="C28" s="35"/>
      <c r="D28" s="35"/>
      <c r="E28" s="35"/>
      <c r="F28" s="5"/>
      <c r="G28"/>
    </row>
    <row r="29" spans="1:7" x14ac:dyDescent="0.25">
      <c r="A29" s="29" t="s">
        <v>134</v>
      </c>
      <c r="B29" s="29" t="s">
        <v>194</v>
      </c>
      <c r="C29" s="36">
        <v>12</v>
      </c>
      <c r="D29" s="36">
        <f>COUNTIFS(TabDetII[Item],A29)</f>
        <v>0</v>
      </c>
      <c r="E29" s="36">
        <f t="shared" ref="E29:E31" si="3">C29*D29</f>
        <v>0</v>
      </c>
      <c r="F29" s="17"/>
      <c r="G29"/>
    </row>
    <row r="30" spans="1:7" x14ac:dyDescent="0.25">
      <c r="A30" s="29" t="s">
        <v>135</v>
      </c>
      <c r="B30" s="29" t="s">
        <v>195</v>
      </c>
      <c r="C30" s="36">
        <v>9</v>
      </c>
      <c r="D30" s="36">
        <f>COUNTIFS(TabDetII[Item],A30)</f>
        <v>0</v>
      </c>
      <c r="E30" s="36">
        <f t="shared" si="3"/>
        <v>0</v>
      </c>
      <c r="F30" s="17"/>
      <c r="G30"/>
    </row>
    <row r="31" spans="1:7" x14ac:dyDescent="0.25">
      <c r="A31" s="29" t="s">
        <v>136</v>
      </c>
      <c r="B31" s="29" t="s">
        <v>196</v>
      </c>
      <c r="C31" s="36">
        <v>6</v>
      </c>
      <c r="D31" s="36">
        <f>COUNTIFS(TabDetII[Item],A31)</f>
        <v>0</v>
      </c>
      <c r="E31" s="36">
        <f t="shared" si="3"/>
        <v>0</v>
      </c>
      <c r="F31" s="17"/>
      <c r="G31"/>
    </row>
    <row r="32" spans="1:7" x14ac:dyDescent="0.25">
      <c r="A32" s="29" t="s">
        <v>112</v>
      </c>
      <c r="B32" s="29"/>
      <c r="C32" s="37"/>
      <c r="D32" s="37"/>
      <c r="E32" s="37"/>
      <c r="F32" s="29"/>
      <c r="G32"/>
    </row>
    <row r="33" spans="1:7" x14ac:dyDescent="0.25">
      <c r="A33" s="31" t="s">
        <v>137</v>
      </c>
      <c r="B33" s="31" t="s">
        <v>197</v>
      </c>
      <c r="C33" s="35"/>
      <c r="D33" s="35"/>
      <c r="E33" s="35"/>
      <c r="F33" s="5"/>
      <c r="G33"/>
    </row>
    <row r="34" spans="1:7" x14ac:dyDescent="0.25">
      <c r="A34" s="29" t="s">
        <v>138</v>
      </c>
      <c r="B34" s="29" t="s">
        <v>198</v>
      </c>
      <c r="C34" s="36">
        <v>9</v>
      </c>
      <c r="D34" s="36">
        <f>COUNTIFS(TabDetII[Item],A34)</f>
        <v>0</v>
      </c>
      <c r="E34" s="36">
        <f t="shared" ref="E34:E36" si="4">C34*D34</f>
        <v>0</v>
      </c>
      <c r="F34" s="17"/>
      <c r="G34"/>
    </row>
    <row r="35" spans="1:7" x14ac:dyDescent="0.25">
      <c r="A35" s="29" t="s">
        <v>139</v>
      </c>
      <c r="B35" s="29" t="s">
        <v>199</v>
      </c>
      <c r="C35" s="36">
        <v>6</v>
      </c>
      <c r="D35" s="36">
        <f>COUNTIFS(TabDetII[Item],A35)</f>
        <v>0</v>
      </c>
      <c r="E35" s="36">
        <f t="shared" si="4"/>
        <v>0</v>
      </c>
      <c r="F35" s="17"/>
      <c r="G35"/>
    </row>
    <row r="36" spans="1:7" x14ac:dyDescent="0.25">
      <c r="A36" s="29" t="s">
        <v>140</v>
      </c>
      <c r="B36" s="29" t="s">
        <v>200</v>
      </c>
      <c r="C36" s="36">
        <v>3</v>
      </c>
      <c r="D36" s="36">
        <f>COUNTIFS(TabDetII[Item],A36)</f>
        <v>0</v>
      </c>
      <c r="E36" s="36">
        <f t="shared" si="4"/>
        <v>0</v>
      </c>
      <c r="F36" s="17"/>
      <c r="G36"/>
    </row>
    <row r="37" spans="1:7" x14ac:dyDescent="0.25">
      <c r="A37" s="29" t="s">
        <v>112</v>
      </c>
      <c r="B37" s="29"/>
      <c r="C37" s="36"/>
      <c r="D37" s="36"/>
      <c r="E37" s="36"/>
      <c r="F37" s="17"/>
      <c r="G37"/>
    </row>
    <row r="38" spans="1:7" x14ac:dyDescent="0.25">
      <c r="A38" s="31" t="s">
        <v>141</v>
      </c>
      <c r="B38" s="31" t="s">
        <v>201</v>
      </c>
      <c r="C38" s="35"/>
      <c r="D38" s="35"/>
      <c r="E38" s="35"/>
      <c r="F38" s="5"/>
      <c r="G38"/>
    </row>
    <row r="39" spans="1:7" x14ac:dyDescent="0.25">
      <c r="A39" s="29" t="s">
        <v>142</v>
      </c>
      <c r="B39" s="29" t="s">
        <v>202</v>
      </c>
      <c r="C39" s="36">
        <v>3</v>
      </c>
      <c r="D39" s="36">
        <f>COUNTIFS(TabDetII[Item],A39)</f>
        <v>0</v>
      </c>
      <c r="E39" s="36">
        <f t="shared" ref="E39:E41" si="5">C39*D39</f>
        <v>0</v>
      </c>
      <c r="F39" s="17"/>
      <c r="G39"/>
    </row>
    <row r="40" spans="1:7" x14ac:dyDescent="0.25">
      <c r="A40" s="29" t="s">
        <v>143</v>
      </c>
      <c r="B40" s="29" t="s">
        <v>203</v>
      </c>
      <c r="C40" s="36">
        <v>2</v>
      </c>
      <c r="D40" s="36">
        <f>COUNTIFS(TabDetII[Item],A40)</f>
        <v>0</v>
      </c>
      <c r="E40" s="36">
        <f t="shared" si="5"/>
        <v>0</v>
      </c>
      <c r="F40" s="17"/>
      <c r="G40"/>
    </row>
    <row r="41" spans="1:7" x14ac:dyDescent="0.25">
      <c r="A41" s="29" t="s">
        <v>144</v>
      </c>
      <c r="B41" s="29" t="s">
        <v>204</v>
      </c>
      <c r="C41" s="36">
        <v>1</v>
      </c>
      <c r="D41" s="36">
        <f>COUNTIFS(TabDetII[Item],A41)</f>
        <v>0</v>
      </c>
      <c r="E41" s="36">
        <f t="shared" si="5"/>
        <v>0</v>
      </c>
      <c r="F41" s="17"/>
      <c r="G41"/>
    </row>
    <row r="42" spans="1:7" x14ac:dyDescent="0.25">
      <c r="A42" s="29" t="s">
        <v>112</v>
      </c>
      <c r="B42" s="29"/>
      <c r="C42" s="36"/>
      <c r="D42" s="36"/>
      <c r="E42" s="36"/>
      <c r="F42" s="17"/>
      <c r="G42"/>
    </row>
    <row r="43" spans="1:7" x14ac:dyDescent="0.25">
      <c r="A43" s="31" t="s">
        <v>145</v>
      </c>
      <c r="B43" s="31" t="s">
        <v>205</v>
      </c>
      <c r="C43" s="35"/>
      <c r="D43" s="35"/>
      <c r="E43" s="35"/>
      <c r="F43" s="5"/>
      <c r="G43"/>
    </row>
    <row r="44" spans="1:7" x14ac:dyDescent="0.25">
      <c r="A44" s="31" t="s">
        <v>146</v>
      </c>
      <c r="B44" s="31" t="s">
        <v>206</v>
      </c>
      <c r="C44" s="35"/>
      <c r="D44" s="35"/>
      <c r="E44" s="35"/>
      <c r="F44" s="5"/>
      <c r="G44"/>
    </row>
    <row r="45" spans="1:7" x14ac:dyDescent="0.25">
      <c r="A45" s="29" t="s">
        <v>147</v>
      </c>
      <c r="B45" s="29" t="s">
        <v>207</v>
      </c>
      <c r="C45" s="36">
        <v>27</v>
      </c>
      <c r="D45" s="36">
        <f>COUNTIFS(TabDetII[Item],A45)</f>
        <v>0</v>
      </c>
      <c r="E45" s="36">
        <f t="shared" ref="E45:E47" si="6">C45*D45</f>
        <v>0</v>
      </c>
      <c r="F45" s="17"/>
      <c r="G45"/>
    </row>
    <row r="46" spans="1:7" x14ac:dyDescent="0.25">
      <c r="A46" s="29" t="s">
        <v>148</v>
      </c>
      <c r="B46" s="29" t="s">
        <v>208</v>
      </c>
      <c r="C46" s="36">
        <v>18</v>
      </c>
      <c r="D46" s="36">
        <f>COUNTIFS(TabDetII[Item],A46)</f>
        <v>0</v>
      </c>
      <c r="E46" s="36">
        <f t="shared" si="6"/>
        <v>0</v>
      </c>
      <c r="F46" s="17"/>
      <c r="G46"/>
    </row>
    <row r="47" spans="1:7" x14ac:dyDescent="0.25">
      <c r="A47" s="29" t="s">
        <v>96</v>
      </c>
      <c r="B47" s="29" t="s">
        <v>209</v>
      </c>
      <c r="C47" s="36">
        <v>9</v>
      </c>
      <c r="D47" s="36"/>
      <c r="E47" s="36"/>
      <c r="F47" s="17"/>
      <c r="G47"/>
    </row>
    <row r="48" spans="1:7" x14ac:dyDescent="0.25">
      <c r="A48" s="29" t="s">
        <v>112</v>
      </c>
      <c r="B48" s="29"/>
      <c r="C48" s="37"/>
      <c r="D48" s="37"/>
      <c r="E48" s="37"/>
      <c r="F48" s="29"/>
      <c r="G48"/>
    </row>
    <row r="49" spans="1:7" x14ac:dyDescent="0.25">
      <c r="A49" s="31" t="s">
        <v>149</v>
      </c>
      <c r="B49" s="31" t="s">
        <v>210</v>
      </c>
      <c r="C49" s="35"/>
      <c r="D49" s="35"/>
      <c r="E49" s="35"/>
      <c r="F49" s="5"/>
      <c r="G49"/>
    </row>
    <row r="50" spans="1:7" x14ac:dyDescent="0.25">
      <c r="A50" s="29" t="s">
        <v>150</v>
      </c>
      <c r="B50" s="29" t="s">
        <v>211</v>
      </c>
      <c r="C50" s="36">
        <v>27</v>
      </c>
      <c r="D50" s="36">
        <f>COUNTIFS(TabDetII[Item],A50)</f>
        <v>0</v>
      </c>
      <c r="E50" s="36">
        <f t="shared" ref="E50:E52" si="7">C50*D50</f>
        <v>0</v>
      </c>
      <c r="F50" s="17"/>
      <c r="G50"/>
    </row>
    <row r="51" spans="1:7" x14ac:dyDescent="0.25">
      <c r="A51" s="29" t="s">
        <v>151</v>
      </c>
      <c r="B51" s="29" t="s">
        <v>212</v>
      </c>
      <c r="C51" s="36">
        <v>18</v>
      </c>
      <c r="D51" s="36">
        <f>COUNTIFS(TabDetII[Item],A51)</f>
        <v>0</v>
      </c>
      <c r="E51" s="36">
        <f t="shared" si="7"/>
        <v>0</v>
      </c>
      <c r="F51" s="17"/>
      <c r="G51"/>
    </row>
    <row r="52" spans="1:7" x14ac:dyDescent="0.25">
      <c r="A52" s="29" t="s">
        <v>152</v>
      </c>
      <c r="B52" s="29" t="s">
        <v>213</v>
      </c>
      <c r="C52" s="36">
        <v>9</v>
      </c>
      <c r="D52" s="36">
        <f>COUNTIFS(TabDetII[Item],A52)</f>
        <v>0</v>
      </c>
      <c r="E52" s="36">
        <f t="shared" si="7"/>
        <v>0</v>
      </c>
      <c r="F52" s="17"/>
      <c r="G52"/>
    </row>
    <row r="53" spans="1:7" x14ac:dyDescent="0.25">
      <c r="A53" s="29" t="s">
        <v>112</v>
      </c>
      <c r="B53" s="29"/>
      <c r="C53" s="37"/>
      <c r="D53" s="37"/>
      <c r="E53" s="37"/>
      <c r="F53" s="29"/>
      <c r="G53"/>
    </row>
    <row r="54" spans="1:7" x14ac:dyDescent="0.25">
      <c r="A54" s="31" t="s">
        <v>153</v>
      </c>
      <c r="B54" s="31" t="s">
        <v>214</v>
      </c>
      <c r="C54" s="35"/>
      <c r="D54" s="35"/>
      <c r="E54" s="35"/>
      <c r="F54" s="5"/>
      <c r="G54"/>
    </row>
    <row r="55" spans="1:7" x14ac:dyDescent="0.25">
      <c r="A55" s="29" t="s">
        <v>154</v>
      </c>
      <c r="B55" s="29" t="s">
        <v>215</v>
      </c>
      <c r="C55" s="36">
        <v>9</v>
      </c>
      <c r="D55" s="36">
        <f>COUNTIFS(TabDetII[Item],A55)</f>
        <v>0</v>
      </c>
      <c r="E55" s="36">
        <f t="shared" ref="E55:E57" si="8">C55*D55</f>
        <v>0</v>
      </c>
      <c r="F55" s="17"/>
      <c r="G55"/>
    </row>
    <row r="56" spans="1:7" x14ac:dyDescent="0.25">
      <c r="A56" s="29" t="s">
        <v>155</v>
      </c>
      <c r="B56" s="29" t="s">
        <v>216</v>
      </c>
      <c r="C56" s="36">
        <v>6</v>
      </c>
      <c r="D56" s="36">
        <f>COUNTIFS(TabDetII[Item],A56)</f>
        <v>0</v>
      </c>
      <c r="E56" s="36">
        <f t="shared" si="8"/>
        <v>0</v>
      </c>
      <c r="F56" s="17"/>
      <c r="G56"/>
    </row>
    <row r="57" spans="1:7" x14ac:dyDescent="0.25">
      <c r="A57" s="29" t="s">
        <v>156</v>
      </c>
      <c r="B57" s="29" t="s">
        <v>217</v>
      </c>
      <c r="C57" s="36">
        <v>3</v>
      </c>
      <c r="D57" s="36">
        <f>COUNTIFS(TabDetII[Item],A57)</f>
        <v>0</v>
      </c>
      <c r="E57" s="36">
        <f t="shared" si="8"/>
        <v>0</v>
      </c>
      <c r="F57" s="17"/>
      <c r="G57"/>
    </row>
    <row r="58" spans="1:7" x14ac:dyDescent="0.25">
      <c r="A58" s="29" t="s">
        <v>112</v>
      </c>
      <c r="B58" s="29"/>
      <c r="C58" s="37"/>
      <c r="D58" s="37"/>
      <c r="E58" s="37"/>
      <c r="F58" s="29"/>
      <c r="G58"/>
    </row>
    <row r="59" spans="1:7" x14ac:dyDescent="0.25">
      <c r="A59" s="31" t="s">
        <v>157</v>
      </c>
      <c r="B59" s="31" t="s">
        <v>218</v>
      </c>
      <c r="C59" s="35"/>
      <c r="D59" s="35"/>
      <c r="E59" s="35"/>
      <c r="F59" s="5"/>
      <c r="G59"/>
    </row>
    <row r="60" spans="1:7" x14ac:dyDescent="0.25">
      <c r="A60" s="29" t="s">
        <v>157</v>
      </c>
      <c r="B60" s="29" t="s">
        <v>202</v>
      </c>
      <c r="C60" s="36">
        <v>3</v>
      </c>
      <c r="D60" s="36">
        <f>COUNTIFS(TabDetII[Item],A60)</f>
        <v>0</v>
      </c>
      <c r="E60" s="36">
        <f t="shared" ref="E60:E62" si="9">C60*D60</f>
        <v>0</v>
      </c>
      <c r="F60" s="17"/>
      <c r="G60"/>
    </row>
    <row r="61" spans="1:7" x14ac:dyDescent="0.25">
      <c r="A61" s="29" t="s">
        <v>158</v>
      </c>
      <c r="B61" s="29" t="s">
        <v>203</v>
      </c>
      <c r="C61" s="36">
        <v>2</v>
      </c>
      <c r="D61" s="36">
        <f>COUNTIFS(TabDetII[Item],A61)</f>
        <v>0</v>
      </c>
      <c r="E61" s="36">
        <f t="shared" si="9"/>
        <v>0</v>
      </c>
      <c r="F61" s="17"/>
      <c r="G61"/>
    </row>
    <row r="62" spans="1:7" x14ac:dyDescent="0.25">
      <c r="A62" s="29" t="s">
        <v>159</v>
      </c>
      <c r="B62" s="29" t="s">
        <v>204</v>
      </c>
      <c r="C62" s="36">
        <v>1</v>
      </c>
      <c r="D62" s="36">
        <f>COUNTIFS(TabDetII[Item],A62)</f>
        <v>0</v>
      </c>
      <c r="E62" s="36">
        <f t="shared" si="9"/>
        <v>0</v>
      </c>
      <c r="F62" s="17"/>
      <c r="G62"/>
    </row>
    <row r="63" spans="1:7" x14ac:dyDescent="0.25">
      <c r="A63" s="29" t="s">
        <v>112</v>
      </c>
      <c r="B63" s="29"/>
      <c r="C63" s="36"/>
      <c r="D63" s="36"/>
      <c r="E63" s="36"/>
      <c r="F63" s="17"/>
      <c r="G63"/>
    </row>
    <row r="64" spans="1:7" x14ac:dyDescent="0.25">
      <c r="A64" s="31" t="s">
        <v>160</v>
      </c>
      <c r="B64" s="31" t="s">
        <v>219</v>
      </c>
      <c r="C64" s="35"/>
      <c r="D64" s="35"/>
      <c r="E64" s="35"/>
      <c r="F64" s="5"/>
      <c r="G64"/>
    </row>
    <row r="65" spans="1:7" x14ac:dyDescent="0.25">
      <c r="A65" s="29" t="s">
        <v>161</v>
      </c>
      <c r="B65" s="29" t="s">
        <v>220</v>
      </c>
      <c r="C65" s="36">
        <v>6</v>
      </c>
      <c r="D65" s="36">
        <f>COUNTIFS(TabDetII[Item],A65)</f>
        <v>0</v>
      </c>
      <c r="E65" s="36">
        <f t="shared" ref="E65:E66" si="10">C65*D65</f>
        <v>0</v>
      </c>
      <c r="F65" s="17"/>
      <c r="G65"/>
    </row>
    <row r="66" spans="1:7" x14ac:dyDescent="0.25">
      <c r="A66" s="29" t="s">
        <v>162</v>
      </c>
      <c r="B66" s="29" t="s">
        <v>221</v>
      </c>
      <c r="C66" s="36">
        <v>1</v>
      </c>
      <c r="D66" s="36">
        <f>COUNTIFS(TabDetII[Item],A66)</f>
        <v>0</v>
      </c>
      <c r="E66" s="36">
        <f t="shared" si="10"/>
        <v>0</v>
      </c>
      <c r="F66" s="17"/>
      <c r="G66"/>
    </row>
    <row r="67" spans="1:7" x14ac:dyDescent="0.25">
      <c r="A67" s="29" t="s">
        <v>112</v>
      </c>
      <c r="B67" s="29"/>
      <c r="C67" s="37"/>
      <c r="D67" s="37"/>
      <c r="E67" s="37"/>
      <c r="F67" s="29"/>
      <c r="G67"/>
    </row>
    <row r="68" spans="1:7" x14ac:dyDescent="0.25">
      <c r="A68" s="31" t="s">
        <v>163</v>
      </c>
      <c r="B68" s="31" t="s">
        <v>222</v>
      </c>
      <c r="C68" s="35"/>
      <c r="D68" s="35"/>
      <c r="E68" s="35"/>
      <c r="F68" s="5"/>
      <c r="G68"/>
    </row>
    <row r="69" spans="1:7" x14ac:dyDescent="0.25">
      <c r="A69" s="29" t="s">
        <v>164</v>
      </c>
      <c r="B69" s="29" t="s">
        <v>223</v>
      </c>
      <c r="C69" s="36">
        <v>3</v>
      </c>
      <c r="D69" s="36">
        <f>COUNTIFS(TabDetII[Item],A69)</f>
        <v>0</v>
      </c>
      <c r="E69" s="36">
        <f t="shared" ref="E69:E71" si="11">C69*D69</f>
        <v>0</v>
      </c>
      <c r="F69" s="17"/>
      <c r="G69"/>
    </row>
    <row r="70" spans="1:7" x14ac:dyDescent="0.25">
      <c r="A70" s="29" t="s">
        <v>165</v>
      </c>
      <c r="B70" s="29" t="s">
        <v>224</v>
      </c>
      <c r="C70" s="36">
        <v>2</v>
      </c>
      <c r="D70" s="36">
        <f>COUNTIFS(TabDetII[Item],A70)</f>
        <v>0</v>
      </c>
      <c r="E70" s="36">
        <f t="shared" si="11"/>
        <v>0</v>
      </c>
      <c r="F70" s="17"/>
      <c r="G70"/>
    </row>
    <row r="71" spans="1:7" x14ac:dyDescent="0.25">
      <c r="A71" s="29" t="s">
        <v>166</v>
      </c>
      <c r="B71" s="29" t="s">
        <v>225</v>
      </c>
      <c r="C71" s="36">
        <v>1</v>
      </c>
      <c r="D71" s="36">
        <f>COUNTIFS(TabDetII[Item],A71)</f>
        <v>0</v>
      </c>
      <c r="E71" s="36">
        <f t="shared" si="11"/>
        <v>0</v>
      </c>
      <c r="F71" s="17"/>
      <c r="G71"/>
    </row>
    <row r="72" spans="1:7" x14ac:dyDescent="0.25">
      <c r="A72" s="29" t="s">
        <v>112</v>
      </c>
      <c r="B72" s="29"/>
      <c r="C72" s="37"/>
      <c r="D72" s="37"/>
      <c r="E72" s="37"/>
      <c r="F72" s="29"/>
      <c r="G72"/>
    </row>
    <row r="73" spans="1:7" x14ac:dyDescent="0.25">
      <c r="A73" s="31" t="s">
        <v>167</v>
      </c>
      <c r="B73" s="31" t="s">
        <v>227</v>
      </c>
      <c r="C73" s="35"/>
      <c r="D73" s="35"/>
      <c r="E73" s="35"/>
      <c r="F73" s="5"/>
      <c r="G73"/>
    </row>
    <row r="74" spans="1:7" x14ac:dyDescent="0.25">
      <c r="A74" s="29" t="s">
        <v>168</v>
      </c>
      <c r="B74" s="29" t="s">
        <v>226</v>
      </c>
      <c r="C74" s="36">
        <v>36</v>
      </c>
      <c r="D74" s="36">
        <f>COUNTIFS(TabDetII[Item],A74)</f>
        <v>0</v>
      </c>
      <c r="E74" s="36">
        <f t="shared" ref="E74:E75" si="12">C74*D74</f>
        <v>0</v>
      </c>
      <c r="F74" s="17"/>
      <c r="G74"/>
    </row>
    <row r="75" spans="1:7" x14ac:dyDescent="0.25">
      <c r="A75" s="29" t="s">
        <v>169</v>
      </c>
      <c r="B75" s="29" t="s">
        <v>228</v>
      </c>
      <c r="C75" s="36">
        <v>27</v>
      </c>
      <c r="D75" s="36">
        <f>COUNTIFS(TabDetII[Item],A75)</f>
        <v>0</v>
      </c>
      <c r="E75" s="36">
        <f t="shared" si="12"/>
        <v>0</v>
      </c>
      <c r="F75" s="17"/>
      <c r="G75"/>
    </row>
    <row r="76" spans="1:7" x14ac:dyDescent="0.25">
      <c r="A76" s="29" t="s">
        <v>112</v>
      </c>
      <c r="B76" s="29"/>
      <c r="C76" s="37"/>
      <c r="D76" s="37"/>
      <c r="E76" s="37"/>
      <c r="F76" s="29"/>
      <c r="G76"/>
    </row>
    <row r="77" spans="1:7" x14ac:dyDescent="0.25">
      <c r="A77" s="31" t="s">
        <v>170</v>
      </c>
      <c r="B77" s="31" t="s">
        <v>229</v>
      </c>
      <c r="C77" s="35"/>
      <c r="D77" s="35"/>
      <c r="E77" s="35"/>
      <c r="F77" s="5"/>
      <c r="G77"/>
    </row>
    <row r="78" spans="1:7" x14ac:dyDescent="0.25">
      <c r="A78" s="29" t="s">
        <v>171</v>
      </c>
      <c r="B78" s="29" t="s">
        <v>230</v>
      </c>
      <c r="C78" s="36">
        <v>27</v>
      </c>
      <c r="D78" s="36">
        <f>COUNTIFS(TabDetII[Item],A78)</f>
        <v>0</v>
      </c>
      <c r="E78" s="36">
        <f t="shared" ref="E78:E80" si="13">C78*D78</f>
        <v>0</v>
      </c>
      <c r="F78" s="17"/>
      <c r="G78"/>
    </row>
    <row r="79" spans="1:7" x14ac:dyDescent="0.25">
      <c r="A79" s="29" t="s">
        <v>172</v>
      </c>
      <c r="B79" s="29" t="s">
        <v>231</v>
      </c>
      <c r="C79" s="36">
        <v>18</v>
      </c>
      <c r="D79" s="36">
        <f>COUNTIFS(TabDetII[Item],A79)</f>
        <v>0</v>
      </c>
      <c r="E79" s="36">
        <f t="shared" si="13"/>
        <v>0</v>
      </c>
      <c r="F79" s="17"/>
      <c r="G79"/>
    </row>
    <row r="80" spans="1:7" x14ac:dyDescent="0.25">
      <c r="A80" s="29" t="s">
        <v>173</v>
      </c>
      <c r="B80" s="29" t="s">
        <v>185</v>
      </c>
      <c r="C80" s="36">
        <v>9</v>
      </c>
      <c r="D80" s="36">
        <f>COUNTIFS(TabDetII[Item],A80)</f>
        <v>0</v>
      </c>
      <c r="E80" s="36">
        <f t="shared" si="13"/>
        <v>0</v>
      </c>
      <c r="F80" s="17"/>
      <c r="G80"/>
    </row>
    <row r="81" spans="1:7" x14ac:dyDescent="0.25">
      <c r="A81" s="29" t="s">
        <v>112</v>
      </c>
      <c r="B81" s="29"/>
      <c r="C81" s="37"/>
      <c r="D81" s="37"/>
      <c r="E81" s="37"/>
      <c r="F81" s="29"/>
      <c r="G81"/>
    </row>
    <row r="82" spans="1:7" x14ac:dyDescent="0.25">
      <c r="A82" s="31" t="s">
        <v>174</v>
      </c>
      <c r="B82" s="31" t="s">
        <v>232</v>
      </c>
      <c r="C82" s="35"/>
      <c r="D82" s="35"/>
      <c r="E82" s="35"/>
      <c r="F82" s="5"/>
      <c r="G82"/>
    </row>
    <row r="83" spans="1:7" x14ac:dyDescent="0.25">
      <c r="A83" s="29" t="s">
        <v>175</v>
      </c>
      <c r="B83" s="29" t="s">
        <v>184</v>
      </c>
      <c r="C83" s="36">
        <v>3</v>
      </c>
      <c r="D83" s="36">
        <f>COUNTIFS(TabDetII[Item],A83)</f>
        <v>0</v>
      </c>
      <c r="E83" s="36">
        <f>C83*D83</f>
        <v>0</v>
      </c>
      <c r="F83" s="17"/>
      <c r="G83"/>
    </row>
    <row r="84" spans="1:7" x14ac:dyDescent="0.25">
      <c r="A84" s="29" t="s">
        <v>112</v>
      </c>
      <c r="B84" s="29"/>
      <c r="C84" s="37"/>
      <c r="D84" s="37"/>
      <c r="E84" s="37"/>
      <c r="F84" s="29"/>
      <c r="G84"/>
    </row>
    <row r="85" spans="1:7" x14ac:dyDescent="0.25">
      <c r="A85" s="31" t="s">
        <v>176</v>
      </c>
      <c r="B85" s="31" t="s">
        <v>183</v>
      </c>
      <c r="C85" s="35"/>
      <c r="D85" s="35"/>
      <c r="E85" s="35"/>
      <c r="F85" s="5"/>
      <c r="G85"/>
    </row>
    <row r="86" spans="1:7" x14ac:dyDescent="0.25">
      <c r="A86" s="29" t="s">
        <v>176</v>
      </c>
      <c r="B86" s="29" t="s">
        <v>22</v>
      </c>
      <c r="C86" s="36">
        <v>27</v>
      </c>
      <c r="D86" s="36"/>
      <c r="E86" s="36"/>
      <c r="F86" s="17"/>
      <c r="G86"/>
    </row>
    <row r="87" spans="1:7" x14ac:dyDescent="0.25">
      <c r="A87" s="29"/>
      <c r="B87" s="29"/>
      <c r="C87" s="37"/>
      <c r="D87" s="37"/>
      <c r="E87" s="37"/>
      <c r="F87" s="29"/>
      <c r="G87"/>
    </row>
    <row r="88" spans="1:7" x14ac:dyDescent="0.25">
      <c r="A88" s="32"/>
      <c r="B88" s="32" t="s">
        <v>23</v>
      </c>
      <c r="C88" s="38"/>
      <c r="D88" s="38"/>
      <c r="E88" s="38">
        <f>SUM(E7:E87)</f>
        <v>0</v>
      </c>
      <c r="F88" s="16"/>
      <c r="G88"/>
    </row>
  </sheetData>
  <sheetProtection selectLockedCells="1" selectUnlockedCells="1"/>
  <mergeCells count="2">
    <mergeCell ref="A3:F3"/>
    <mergeCell ref="A4:F4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5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89999084444715716"/>
    <pageSetUpPr fitToPage="1"/>
  </sheetPr>
  <dimension ref="A1:D9"/>
  <sheetViews>
    <sheetView showGridLines="0" workbookViewId="0">
      <selection activeCell="A5" sqref="A5:C9"/>
    </sheetView>
  </sheetViews>
  <sheetFormatPr defaultRowHeight="15" x14ac:dyDescent="0.25"/>
  <cols>
    <col min="1" max="1" width="80.140625" bestFit="1" customWidth="1"/>
    <col min="2" max="2" width="9.140625" style="47"/>
    <col min="3" max="3" width="18" bestFit="1" customWidth="1"/>
    <col min="4" max="4" width="35" hidden="1" customWidth="1"/>
  </cols>
  <sheetData>
    <row r="1" spans="1:4" ht="26.25" x14ac:dyDescent="0.4">
      <c r="A1" s="51" t="s">
        <v>181</v>
      </c>
    </row>
    <row r="3" spans="1:4" x14ac:dyDescent="0.25">
      <c r="A3" t="s">
        <v>93</v>
      </c>
      <c r="B3" s="1" t="s">
        <v>94</v>
      </c>
      <c r="C3" t="s">
        <v>95</v>
      </c>
      <c r="D3" t="s">
        <v>235</v>
      </c>
    </row>
    <row r="4" spans="1:4" x14ac:dyDescent="0.25">
      <c r="A4" t="s">
        <v>234</v>
      </c>
      <c r="B4" s="47" t="s">
        <v>176</v>
      </c>
      <c r="C4" t="s">
        <v>236</v>
      </c>
      <c r="D4">
        <v>27</v>
      </c>
    </row>
    <row r="5" spans="1:4" x14ac:dyDescent="0.25">
      <c r="D5">
        <v>27</v>
      </c>
    </row>
    <row r="8" spans="1:4" x14ac:dyDescent="0.25">
      <c r="D8">
        <v>27</v>
      </c>
    </row>
    <row r="9" spans="1:4" x14ac:dyDescent="0.25">
      <c r="D9">
        <v>27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  <pageSetUpPr fitToPage="1"/>
  </sheetPr>
  <dimension ref="A1:E21"/>
  <sheetViews>
    <sheetView showGridLines="0" zoomScaleNormal="100" workbookViewId="0">
      <selection activeCell="C13" sqref="C13:E18"/>
    </sheetView>
  </sheetViews>
  <sheetFormatPr defaultRowHeight="15" x14ac:dyDescent="0.25"/>
  <cols>
    <col min="1" max="1" width="97.85546875" bestFit="1" customWidth="1"/>
    <col min="2" max="4" width="9.140625" style="1"/>
    <col min="5" max="5" width="13.140625" style="1" bestFit="1" customWidth="1"/>
  </cols>
  <sheetData>
    <row r="1" spans="1:5" x14ac:dyDescent="0.25">
      <c r="A1" t="str">
        <f>Cargo</f>
        <v>Progressão Funcional para Professor Associado X</v>
      </c>
      <c r="C1"/>
      <c r="D1"/>
      <c r="E1"/>
    </row>
    <row r="2" spans="1:5" x14ac:dyDescent="0.25">
      <c r="A2" t="str">
        <f>Professor</f>
        <v xml:space="preserve">Professor </v>
      </c>
      <c r="C2"/>
      <c r="D2"/>
      <c r="E2"/>
    </row>
    <row r="3" spans="1:5" ht="26.25" x14ac:dyDescent="0.4">
      <c r="A3" s="68" t="s">
        <v>24</v>
      </c>
      <c r="B3" s="68"/>
      <c r="C3" s="68"/>
      <c r="D3" s="68"/>
      <c r="E3" s="68"/>
    </row>
    <row r="4" spans="1:5" ht="26.25" x14ac:dyDescent="0.4">
      <c r="A4" s="68" t="s">
        <v>25</v>
      </c>
      <c r="B4" s="68"/>
      <c r="C4" s="68"/>
      <c r="D4" s="68"/>
      <c r="E4" s="68"/>
    </row>
    <row r="6" spans="1:5" x14ac:dyDescent="0.25">
      <c r="A6" s="6" t="s">
        <v>26</v>
      </c>
      <c r="B6" s="9" t="str">
        <f>'Anexo II'!C6</f>
        <v>Valor</v>
      </c>
      <c r="C6" s="9" t="str">
        <f>'Anexo II'!D6</f>
        <v>Quant.</v>
      </c>
      <c r="D6" s="9" t="str">
        <f>'Anexo II'!E6</f>
        <v>Subtotal</v>
      </c>
      <c r="E6" s="9" t="s">
        <v>21</v>
      </c>
    </row>
    <row r="7" spans="1:5" x14ac:dyDescent="0.25">
      <c r="A7" s="3" t="s">
        <v>27</v>
      </c>
      <c r="B7" s="36">
        <v>8</v>
      </c>
      <c r="C7" s="36"/>
      <c r="D7" s="36">
        <f t="shared" ref="D7:D18" si="0">B7*C7</f>
        <v>0</v>
      </c>
      <c r="E7" s="36"/>
    </row>
    <row r="8" spans="1:5" x14ac:dyDescent="0.25">
      <c r="A8" s="3" t="s">
        <v>28</v>
      </c>
      <c r="B8" s="36">
        <v>8</v>
      </c>
      <c r="C8" s="36"/>
      <c r="D8" s="36">
        <f t="shared" si="0"/>
        <v>0</v>
      </c>
      <c r="E8" s="36"/>
    </row>
    <row r="9" spans="1:5" x14ac:dyDescent="0.25">
      <c r="A9" s="3" t="s">
        <v>29</v>
      </c>
      <c r="B9" s="36">
        <v>8</v>
      </c>
      <c r="C9" s="36"/>
      <c r="D9" s="36">
        <f t="shared" si="0"/>
        <v>0</v>
      </c>
      <c r="E9" s="36"/>
    </row>
    <row r="10" spans="1:5" x14ac:dyDescent="0.25">
      <c r="A10" s="3" t="s">
        <v>30</v>
      </c>
      <c r="B10" s="36">
        <v>8</v>
      </c>
      <c r="C10" s="36"/>
      <c r="D10" s="36">
        <f t="shared" si="0"/>
        <v>0</v>
      </c>
      <c r="E10" s="36"/>
    </row>
    <row r="11" spans="1:5" x14ac:dyDescent="0.25">
      <c r="A11" s="3" t="s">
        <v>31</v>
      </c>
      <c r="B11" s="36">
        <v>8</v>
      </c>
      <c r="C11" s="36"/>
      <c r="D11" s="36">
        <f t="shared" si="0"/>
        <v>0</v>
      </c>
      <c r="E11" s="36"/>
    </row>
    <row r="12" spans="1:5" x14ac:dyDescent="0.25">
      <c r="A12" s="3" t="s">
        <v>32</v>
      </c>
      <c r="B12" s="36">
        <v>8</v>
      </c>
      <c r="C12" s="36"/>
      <c r="D12" s="36">
        <f t="shared" si="0"/>
        <v>0</v>
      </c>
      <c r="E12" s="36"/>
    </row>
    <row r="13" spans="1:5" x14ac:dyDescent="0.25">
      <c r="A13" s="3" t="s">
        <v>33</v>
      </c>
      <c r="B13" s="36">
        <v>8</v>
      </c>
      <c r="C13" s="36"/>
      <c r="D13" s="36"/>
      <c r="E13" s="36"/>
    </row>
    <row r="14" spans="1:5" x14ac:dyDescent="0.25">
      <c r="A14" s="3" t="s">
        <v>34</v>
      </c>
      <c r="B14" s="36">
        <v>8</v>
      </c>
      <c r="C14" s="36"/>
      <c r="D14" s="36"/>
      <c r="E14" s="36"/>
    </row>
    <row r="15" spans="1:5" x14ac:dyDescent="0.25">
      <c r="A15" s="3" t="s">
        <v>35</v>
      </c>
      <c r="B15" s="36">
        <v>8</v>
      </c>
      <c r="C15" s="36"/>
      <c r="D15" s="36"/>
      <c r="E15" s="36"/>
    </row>
    <row r="16" spans="1:5" x14ac:dyDescent="0.25">
      <c r="A16" s="3" t="s">
        <v>36</v>
      </c>
      <c r="B16" s="36">
        <v>8</v>
      </c>
      <c r="C16" s="36"/>
      <c r="D16" s="36"/>
      <c r="E16" s="36"/>
    </row>
    <row r="17" spans="1:5" x14ac:dyDescent="0.25">
      <c r="A17" s="3" t="s">
        <v>37</v>
      </c>
      <c r="B17" s="36">
        <v>8</v>
      </c>
      <c r="C17" s="36"/>
      <c r="D17" s="36"/>
      <c r="E17" s="36"/>
    </row>
    <row r="18" spans="1:5" x14ac:dyDescent="0.25">
      <c r="A18" s="3" t="s">
        <v>38</v>
      </c>
      <c r="B18" s="36">
        <v>8</v>
      </c>
      <c r="C18" s="36"/>
      <c r="D18" s="36"/>
      <c r="E18" s="36"/>
    </row>
    <row r="19" spans="1:5" x14ac:dyDescent="0.25">
      <c r="A19" s="65" t="s">
        <v>39</v>
      </c>
      <c r="B19" s="66"/>
      <c r="C19" s="66"/>
      <c r="D19" s="66"/>
      <c r="E19" s="67"/>
    </row>
    <row r="20" spans="1:5" x14ac:dyDescent="0.25">
      <c r="A20" s="64"/>
      <c r="B20" s="64"/>
      <c r="C20" s="64"/>
      <c r="D20" s="64"/>
      <c r="E20" s="64"/>
    </row>
    <row r="21" spans="1:5" x14ac:dyDescent="0.25">
      <c r="A21" s="2" t="s">
        <v>23</v>
      </c>
      <c r="B21" s="2"/>
      <c r="C21" s="2"/>
      <c r="D21" s="2">
        <f>SUM(D7:D20)</f>
        <v>0</v>
      </c>
      <c r="E21" s="2"/>
    </row>
  </sheetData>
  <sheetProtection selectLockedCells="1" selectUnlockedCells="1"/>
  <mergeCells count="4">
    <mergeCell ref="A20:E20"/>
    <mergeCell ref="A19:E19"/>
    <mergeCell ref="A3:E3"/>
    <mergeCell ref="A4:E4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66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A1:E12"/>
  <sheetViews>
    <sheetView showGridLines="0" zoomScaleNormal="100" workbookViewId="0">
      <selection activeCell="A2" sqref="A2"/>
    </sheetView>
  </sheetViews>
  <sheetFormatPr defaultRowHeight="15" x14ac:dyDescent="0.25"/>
  <cols>
    <col min="1" max="1" width="57" customWidth="1"/>
    <col min="2" max="4" width="9.140625" style="1"/>
    <col min="5" max="5" width="17.7109375" style="1" customWidth="1"/>
  </cols>
  <sheetData>
    <row r="1" spans="1:5" x14ac:dyDescent="0.25">
      <c r="A1" t="str">
        <f>Cargo</f>
        <v>Progressão Funcional para Professor Associado X</v>
      </c>
      <c r="C1"/>
      <c r="D1"/>
      <c r="E1"/>
    </row>
    <row r="2" spans="1:5" x14ac:dyDescent="0.25">
      <c r="A2" t="str">
        <f>Professor</f>
        <v xml:space="preserve">Professor </v>
      </c>
      <c r="C2"/>
      <c r="D2"/>
      <c r="E2"/>
    </row>
    <row r="3" spans="1:5" ht="26.25" x14ac:dyDescent="0.4">
      <c r="A3" s="68" t="s">
        <v>40</v>
      </c>
      <c r="B3" s="68"/>
      <c r="C3" s="68"/>
      <c r="D3" s="68"/>
      <c r="E3" s="68"/>
    </row>
    <row r="4" spans="1:5" ht="26.25" x14ac:dyDescent="0.4">
      <c r="A4" s="68" t="s">
        <v>41</v>
      </c>
      <c r="B4" s="68"/>
      <c r="C4" s="68"/>
      <c r="D4" s="68"/>
      <c r="E4" s="68"/>
    </row>
    <row r="6" spans="1:5" x14ac:dyDescent="0.25">
      <c r="A6" s="6" t="s">
        <v>42</v>
      </c>
      <c r="B6" s="9" t="str">
        <f>'Anexo II'!C6</f>
        <v>Valor</v>
      </c>
      <c r="C6" s="9" t="str">
        <f>'Anexo II'!D6</f>
        <v>Quant.</v>
      </c>
      <c r="D6" s="9" t="str">
        <f>'Anexo II'!E6</f>
        <v>Subtotal</v>
      </c>
      <c r="E6" s="9" t="s">
        <v>21</v>
      </c>
    </row>
    <row r="7" spans="1:5" x14ac:dyDescent="0.25">
      <c r="A7" s="3" t="s">
        <v>43</v>
      </c>
      <c r="B7" s="36">
        <v>2</v>
      </c>
      <c r="C7" s="36"/>
      <c r="D7" s="36"/>
      <c r="E7" s="36"/>
    </row>
    <row r="8" spans="1:5" x14ac:dyDescent="0.25">
      <c r="A8" s="3" t="s">
        <v>44</v>
      </c>
      <c r="B8" s="36">
        <v>1</v>
      </c>
      <c r="C8" s="36"/>
      <c r="D8" s="36"/>
      <c r="E8" s="36"/>
    </row>
    <row r="9" spans="1:5" x14ac:dyDescent="0.25">
      <c r="A9" s="64"/>
      <c r="B9" s="64"/>
      <c r="C9" s="64"/>
      <c r="D9" s="64"/>
      <c r="E9" s="64"/>
    </row>
    <row r="10" spans="1:5" x14ac:dyDescent="0.25">
      <c r="A10" s="6" t="s">
        <v>45</v>
      </c>
      <c r="B10" s="9">
        <v>1</v>
      </c>
      <c r="C10" s="9"/>
      <c r="D10" s="9">
        <f>B10*C10</f>
        <v>0</v>
      </c>
      <c r="E10" s="9"/>
    </row>
    <row r="11" spans="1:5" x14ac:dyDescent="0.25">
      <c r="A11" s="64"/>
      <c r="B11" s="64"/>
      <c r="C11" s="64"/>
      <c r="D11" s="64"/>
      <c r="E11" s="64"/>
    </row>
    <row r="12" spans="1:5" x14ac:dyDescent="0.25">
      <c r="A12" s="2" t="s">
        <v>23</v>
      </c>
      <c r="B12" s="2"/>
      <c r="C12" s="2"/>
      <c r="D12" s="2">
        <f>SUM(D7:D11)</f>
        <v>0</v>
      </c>
      <c r="E12" s="2"/>
    </row>
  </sheetData>
  <sheetProtection selectLockedCells="1" selectUnlockedCells="1"/>
  <mergeCells count="4">
    <mergeCell ref="A9:E9"/>
    <mergeCell ref="A11:E11"/>
    <mergeCell ref="A3:E3"/>
    <mergeCell ref="A4:E4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  <pageSetUpPr fitToPage="1"/>
  </sheetPr>
  <dimension ref="A1:E4"/>
  <sheetViews>
    <sheetView showGridLines="0" tabSelected="1" workbookViewId="0">
      <selection activeCell="E8" sqref="E8"/>
    </sheetView>
  </sheetViews>
  <sheetFormatPr defaultRowHeight="15" x14ac:dyDescent="0.25"/>
  <cols>
    <col min="1" max="1" width="20.28515625" customWidth="1"/>
    <col min="2" max="3" width="12.140625" style="1" customWidth="1"/>
    <col min="4" max="4" width="12.7109375" style="24" customWidth="1"/>
    <col min="5" max="5" width="54.7109375" customWidth="1"/>
  </cols>
  <sheetData>
    <row r="1" spans="1:5" ht="26.25" x14ac:dyDescent="0.4">
      <c r="A1" s="51" t="s">
        <v>238</v>
      </c>
    </row>
    <row r="3" spans="1:5" s="1" customFormat="1" x14ac:dyDescent="0.25">
      <c r="A3" s="1" t="s">
        <v>97</v>
      </c>
      <c r="B3" s="1" t="s">
        <v>98</v>
      </c>
      <c r="C3" s="1" t="s">
        <v>178</v>
      </c>
      <c r="D3" s="24" t="s">
        <v>90</v>
      </c>
      <c r="E3" s="1" t="s">
        <v>99</v>
      </c>
    </row>
    <row r="4" spans="1:5" x14ac:dyDescent="0.25">
      <c r="A4" t="s">
        <v>100</v>
      </c>
      <c r="B4" s="1" t="s">
        <v>101</v>
      </c>
      <c r="C4" s="1" t="s">
        <v>177</v>
      </c>
      <c r="D4" s="24">
        <v>42977</v>
      </c>
      <c r="E4" t="s">
        <v>102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2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84740745262"/>
    <pageSetUpPr fitToPage="1"/>
  </sheetPr>
  <dimension ref="A1:E34"/>
  <sheetViews>
    <sheetView showGridLines="0" topLeftCell="A18" zoomScaleNormal="100" workbookViewId="0">
      <selection activeCell="C15" sqref="C15:E18"/>
    </sheetView>
  </sheetViews>
  <sheetFormatPr defaultRowHeight="15" x14ac:dyDescent="0.25"/>
  <cols>
    <col min="1" max="1" width="84.85546875" customWidth="1"/>
    <col min="2" max="4" width="9.140625" style="1"/>
    <col min="5" max="5" width="13.140625" style="1" bestFit="1" customWidth="1"/>
  </cols>
  <sheetData>
    <row r="1" spans="1:5" x14ac:dyDescent="0.25">
      <c r="A1" t="str">
        <f>Cargo</f>
        <v>Progressão Funcional para Professor Associado X</v>
      </c>
      <c r="C1"/>
      <c r="D1"/>
      <c r="E1"/>
    </row>
    <row r="2" spans="1:5" x14ac:dyDescent="0.25">
      <c r="A2" t="str">
        <f>Professor</f>
        <v xml:space="preserve">Professor </v>
      </c>
      <c r="C2"/>
      <c r="D2"/>
      <c r="E2"/>
    </row>
    <row r="3" spans="1:5" ht="26.25" x14ac:dyDescent="0.4">
      <c r="A3" s="68" t="s">
        <v>46</v>
      </c>
      <c r="B3" s="68"/>
      <c r="C3" s="68"/>
      <c r="D3" s="68"/>
      <c r="E3" s="68"/>
    </row>
    <row r="4" spans="1:5" ht="26.25" x14ac:dyDescent="0.4">
      <c r="A4" s="68" t="s">
        <v>47</v>
      </c>
      <c r="B4" s="68"/>
      <c r="C4" s="68"/>
      <c r="D4" s="68"/>
      <c r="E4" s="68"/>
    </row>
    <row r="6" spans="1:5" x14ac:dyDescent="0.25">
      <c r="A6" s="6" t="s">
        <v>48</v>
      </c>
      <c r="B6" s="9" t="str">
        <f>'Anexo II'!C6</f>
        <v>Valor</v>
      </c>
      <c r="C6" s="9" t="str">
        <f>'Anexo II'!D6</f>
        <v>Quant.</v>
      </c>
      <c r="D6" s="9" t="str">
        <f>'Anexo II'!E6</f>
        <v>Subtotal</v>
      </c>
      <c r="E6" s="9" t="s">
        <v>21</v>
      </c>
    </row>
    <row r="7" spans="1:5" x14ac:dyDescent="0.25">
      <c r="A7" s="3" t="s">
        <v>49</v>
      </c>
      <c r="B7" s="4">
        <v>18</v>
      </c>
      <c r="C7" s="4"/>
      <c r="D7" s="4"/>
      <c r="E7" s="4"/>
    </row>
    <row r="8" spans="1:5" x14ac:dyDescent="0.25">
      <c r="A8" s="3" t="s">
        <v>50</v>
      </c>
      <c r="B8" s="4">
        <v>9</v>
      </c>
      <c r="C8" s="4"/>
      <c r="D8" s="4"/>
      <c r="E8" s="4"/>
    </row>
    <row r="9" spans="1:5" x14ac:dyDescent="0.25">
      <c r="A9" s="3" t="s">
        <v>51</v>
      </c>
      <c r="B9" s="4">
        <v>6</v>
      </c>
      <c r="C9" s="4"/>
      <c r="D9" s="4"/>
      <c r="E9" s="4"/>
    </row>
    <row r="10" spans="1:5" x14ac:dyDescent="0.25">
      <c r="A10" s="3" t="s">
        <v>52</v>
      </c>
      <c r="B10" s="4">
        <v>3</v>
      </c>
      <c r="C10" s="4"/>
      <c r="D10" s="4"/>
      <c r="E10" s="4"/>
    </row>
    <row r="11" spans="1:5" x14ac:dyDescent="0.25">
      <c r="A11" s="3" t="s">
        <v>53</v>
      </c>
      <c r="B11" s="4">
        <v>3</v>
      </c>
      <c r="C11" s="17"/>
      <c r="D11" s="4"/>
      <c r="E11" s="4"/>
    </row>
    <row r="12" spans="1:5" x14ac:dyDescent="0.25">
      <c r="A12" s="3" t="s">
        <v>54</v>
      </c>
      <c r="B12" s="4">
        <v>3</v>
      </c>
      <c r="C12" s="4"/>
      <c r="D12" s="4"/>
      <c r="E12" s="4"/>
    </row>
    <row r="13" spans="1:5" x14ac:dyDescent="0.25">
      <c r="A13" s="64"/>
      <c r="B13" s="64"/>
      <c r="C13" s="64"/>
      <c r="D13" s="64"/>
      <c r="E13" s="64"/>
    </row>
    <row r="14" spans="1:5" x14ac:dyDescent="0.25">
      <c r="A14" s="6" t="s">
        <v>55</v>
      </c>
      <c r="B14" s="9"/>
      <c r="C14" s="9"/>
      <c r="D14" s="9"/>
      <c r="E14" s="9"/>
    </row>
    <row r="15" spans="1:5" x14ac:dyDescent="0.25">
      <c r="A15" s="3" t="s">
        <v>56</v>
      </c>
      <c r="B15" s="4">
        <v>4</v>
      </c>
      <c r="C15" s="4"/>
      <c r="D15" s="4"/>
      <c r="E15" s="4"/>
    </row>
    <row r="16" spans="1:5" x14ac:dyDescent="0.25">
      <c r="A16" s="3" t="s">
        <v>57</v>
      </c>
      <c r="B16" s="4">
        <v>3</v>
      </c>
      <c r="C16" s="17"/>
      <c r="D16" s="4"/>
      <c r="E16" s="4"/>
    </row>
    <row r="17" spans="1:5" x14ac:dyDescent="0.25">
      <c r="A17" s="3" t="s">
        <v>58</v>
      </c>
      <c r="B17" s="4">
        <v>2</v>
      </c>
      <c r="C17" s="17"/>
      <c r="D17" s="4"/>
      <c r="E17" s="18"/>
    </row>
    <row r="18" spans="1:5" x14ac:dyDescent="0.25">
      <c r="A18" s="3" t="s">
        <v>59</v>
      </c>
      <c r="B18" s="4">
        <v>1</v>
      </c>
      <c r="C18" s="4"/>
      <c r="D18" s="4"/>
      <c r="E18" s="4"/>
    </row>
    <row r="19" spans="1:5" x14ac:dyDescent="0.25">
      <c r="A19" s="64"/>
      <c r="B19" s="64"/>
      <c r="C19" s="64"/>
      <c r="D19" s="64"/>
      <c r="E19" s="64"/>
    </row>
    <row r="20" spans="1:5" x14ac:dyDescent="0.25">
      <c r="A20" s="6" t="s">
        <v>60</v>
      </c>
      <c r="B20" s="9"/>
      <c r="C20" s="9"/>
      <c r="D20" s="9"/>
      <c r="E20" s="9"/>
    </row>
    <row r="21" spans="1:5" x14ac:dyDescent="0.25">
      <c r="A21" s="3" t="s">
        <v>61</v>
      </c>
      <c r="B21" s="4">
        <v>27</v>
      </c>
      <c r="C21" s="4"/>
      <c r="D21" s="4">
        <f t="shared" ref="D21:D23" si="0">B21*C21</f>
        <v>0</v>
      </c>
      <c r="E21" s="4"/>
    </row>
    <row r="22" spans="1:5" x14ac:dyDescent="0.25">
      <c r="A22" s="3" t="s">
        <v>62</v>
      </c>
      <c r="B22" s="4">
        <v>18</v>
      </c>
      <c r="C22" s="4"/>
      <c r="D22" s="4">
        <f t="shared" si="0"/>
        <v>0</v>
      </c>
      <c r="E22" s="4"/>
    </row>
    <row r="23" spans="1:5" x14ac:dyDescent="0.25">
      <c r="A23" s="3" t="s">
        <v>63</v>
      </c>
      <c r="B23" s="4">
        <v>9</v>
      </c>
      <c r="C23" s="4"/>
      <c r="D23" s="4">
        <f t="shared" si="0"/>
        <v>0</v>
      </c>
      <c r="E23" s="4"/>
    </row>
    <row r="24" spans="1:5" x14ac:dyDescent="0.25">
      <c r="A24" s="3"/>
      <c r="B24" s="4"/>
      <c r="C24" s="4"/>
      <c r="D24" s="4"/>
      <c r="E24" s="4"/>
    </row>
    <row r="25" spans="1:5" x14ac:dyDescent="0.25">
      <c r="A25" s="48" t="s">
        <v>64</v>
      </c>
      <c r="B25" s="49"/>
      <c r="C25" s="49"/>
      <c r="D25" s="49"/>
      <c r="E25" s="50"/>
    </row>
    <row r="26" spans="1:5" x14ac:dyDescent="0.25">
      <c r="A26" s="3" t="s">
        <v>65</v>
      </c>
      <c r="B26" s="4">
        <v>4</v>
      </c>
      <c r="C26" s="4"/>
      <c r="D26" s="4">
        <f t="shared" ref="D26:D27" si="1">B26*C26</f>
        <v>0</v>
      </c>
      <c r="E26" s="4"/>
    </row>
    <row r="27" spans="1:5" x14ac:dyDescent="0.25">
      <c r="A27" s="3" t="s">
        <v>66</v>
      </c>
      <c r="B27" s="4">
        <v>2</v>
      </c>
      <c r="C27" s="4"/>
      <c r="D27" s="4">
        <f t="shared" si="1"/>
        <v>0</v>
      </c>
      <c r="E27" s="4"/>
    </row>
    <row r="28" spans="1:5" x14ac:dyDescent="0.25">
      <c r="A28" s="64"/>
      <c r="B28" s="64"/>
      <c r="C28" s="64"/>
      <c r="D28" s="64"/>
      <c r="E28" s="64"/>
    </row>
    <row r="29" spans="1:5" x14ac:dyDescent="0.25">
      <c r="A29" s="48" t="s">
        <v>67</v>
      </c>
      <c r="B29" s="49"/>
      <c r="C29" s="49"/>
      <c r="D29" s="49"/>
      <c r="E29" s="50"/>
    </row>
    <row r="30" spans="1:5" x14ac:dyDescent="0.25">
      <c r="A30" s="3" t="s">
        <v>65</v>
      </c>
      <c r="B30" s="4">
        <v>4</v>
      </c>
      <c r="C30" s="4"/>
      <c r="D30" s="4">
        <f t="shared" ref="D30:D32" si="2">B30*C30</f>
        <v>0</v>
      </c>
      <c r="E30" s="4"/>
    </row>
    <row r="31" spans="1:5" x14ac:dyDescent="0.25">
      <c r="A31" s="3" t="s">
        <v>66</v>
      </c>
      <c r="B31" s="4">
        <v>2</v>
      </c>
      <c r="C31" s="4"/>
      <c r="D31" s="4">
        <f t="shared" si="2"/>
        <v>0</v>
      </c>
      <c r="E31" s="4"/>
    </row>
    <row r="32" spans="1:5" x14ac:dyDescent="0.25">
      <c r="A32" s="3" t="s">
        <v>68</v>
      </c>
      <c r="B32" s="4">
        <v>1</v>
      </c>
      <c r="C32" s="4"/>
      <c r="D32" s="4">
        <f t="shared" si="2"/>
        <v>0</v>
      </c>
      <c r="E32" s="4"/>
    </row>
    <row r="33" spans="1:5" x14ac:dyDescent="0.25">
      <c r="A33" s="64"/>
      <c r="B33" s="64"/>
      <c r="C33" s="64"/>
      <c r="D33" s="64"/>
      <c r="E33" s="64"/>
    </row>
    <row r="34" spans="1:5" x14ac:dyDescent="0.25">
      <c r="A34" s="28" t="s">
        <v>23</v>
      </c>
      <c r="B34" s="28"/>
      <c r="C34" s="28"/>
      <c r="D34" s="28">
        <f>SUM(D7:D33)</f>
        <v>0</v>
      </c>
      <c r="E34" s="28"/>
    </row>
  </sheetData>
  <sheetProtection selectLockedCells="1" selectUnlockedCells="1"/>
  <mergeCells count="6">
    <mergeCell ref="A13:E13"/>
    <mergeCell ref="A19:E19"/>
    <mergeCell ref="A28:E28"/>
    <mergeCell ref="A33:E33"/>
    <mergeCell ref="A3:E3"/>
    <mergeCell ref="A4:E4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73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89999084444715716"/>
    <pageSetUpPr fitToPage="1"/>
  </sheetPr>
  <dimension ref="A1:N23"/>
  <sheetViews>
    <sheetView showGridLines="0" topLeftCell="C1" zoomScale="85" zoomScaleNormal="85" workbookViewId="0">
      <pane ySplit="6" topLeftCell="A11" activePane="bottomLeft" state="frozen"/>
      <selection pane="bottomLeft" activeCell="I7" sqref="I7:I23"/>
    </sheetView>
  </sheetViews>
  <sheetFormatPr defaultRowHeight="15" x14ac:dyDescent="0.25"/>
  <cols>
    <col min="1" max="1" width="65" style="13" customWidth="1"/>
    <col min="2" max="2" width="11.28515625" style="15" customWidth="1"/>
    <col min="3" max="3" width="3.85546875" style="13" customWidth="1"/>
    <col min="4" max="4" width="65" style="13" customWidth="1"/>
    <col min="5" max="5" width="11.28515625" style="13" customWidth="1"/>
    <col min="6" max="6" width="3.85546875" style="13" customWidth="1"/>
    <col min="7" max="7" width="70.140625" style="13" bestFit="1" customWidth="1"/>
    <col min="8" max="8" width="3.85546875" style="13" customWidth="1"/>
    <col min="9" max="9" width="65" style="13" customWidth="1"/>
    <col min="10" max="10" width="11.28515625" style="13" customWidth="1"/>
    <col min="11" max="11" width="12.7109375" style="13" bestFit="1" customWidth="1"/>
    <col min="12" max="12" width="3.85546875" style="13" customWidth="1"/>
    <col min="13" max="13" width="65" style="13" customWidth="1"/>
    <col min="14" max="14" width="11.28515625" style="13" customWidth="1"/>
    <col min="15" max="16384" width="9.140625" style="13"/>
  </cols>
  <sheetData>
    <row r="1" spans="1:14" s="46" customFormat="1" ht="26.25" x14ac:dyDescent="0.4">
      <c r="A1" s="52" t="s">
        <v>182</v>
      </c>
      <c r="B1" s="45"/>
      <c r="D1" s="52" t="s">
        <v>182</v>
      </c>
      <c r="G1" s="52" t="s">
        <v>182</v>
      </c>
      <c r="I1" s="52" t="s">
        <v>182</v>
      </c>
      <c r="M1" s="52" t="s">
        <v>182</v>
      </c>
    </row>
    <row r="3" spans="1:14" s="19" customFormat="1" x14ac:dyDescent="0.25">
      <c r="A3" s="69" t="s">
        <v>87</v>
      </c>
      <c r="B3" s="69"/>
      <c r="C3" s="13"/>
      <c r="D3" s="69" t="s">
        <v>87</v>
      </c>
      <c r="E3" s="69"/>
      <c r="F3" s="13"/>
      <c r="G3" s="60" t="s">
        <v>87</v>
      </c>
      <c r="I3" s="60" t="s">
        <v>55</v>
      </c>
      <c r="J3" s="60"/>
      <c r="K3" s="60"/>
      <c r="M3" s="60" t="s">
        <v>55</v>
      </c>
      <c r="N3" s="60"/>
    </row>
    <row r="4" spans="1:14" ht="6.75" customHeight="1" x14ac:dyDescent="0.25"/>
    <row r="5" spans="1:14" s="19" customFormat="1" x14ac:dyDescent="0.25">
      <c r="A5" s="19" t="s">
        <v>50</v>
      </c>
      <c r="B5" s="22"/>
      <c r="D5" s="19" t="s">
        <v>88</v>
      </c>
      <c r="E5" s="22"/>
      <c r="G5" s="19" t="s">
        <v>53</v>
      </c>
      <c r="I5" s="19" t="s">
        <v>57</v>
      </c>
      <c r="M5" s="19" t="s">
        <v>91</v>
      </c>
    </row>
    <row r="6" spans="1:14" s="11" customFormat="1" x14ac:dyDescent="0.25">
      <c r="A6" s="23" t="s">
        <v>89</v>
      </c>
      <c r="B6" s="24" t="s">
        <v>90</v>
      </c>
      <c r="D6" s="23" t="s">
        <v>89</v>
      </c>
      <c r="E6" s="24" t="s">
        <v>90</v>
      </c>
      <c r="G6" s="25" t="s">
        <v>89</v>
      </c>
      <c r="I6" s="25" t="s">
        <v>89</v>
      </c>
      <c r="J6" s="26" t="s">
        <v>90</v>
      </c>
      <c r="K6" s="27" t="s">
        <v>92</v>
      </c>
      <c r="M6" s="25" t="s">
        <v>89</v>
      </c>
      <c r="N6" s="26" t="s">
        <v>90</v>
      </c>
    </row>
    <row r="7" spans="1:14" x14ac:dyDescent="0.25">
      <c r="A7" s="13" t="s">
        <v>77</v>
      </c>
      <c r="B7" s="15">
        <v>42927</v>
      </c>
      <c r="D7"/>
      <c r="E7" s="15"/>
      <c r="J7" s="21">
        <v>42768</v>
      </c>
      <c r="K7" s="13" t="s">
        <v>237</v>
      </c>
      <c r="M7" s="20" t="s">
        <v>83</v>
      </c>
      <c r="N7" s="15">
        <v>42752</v>
      </c>
    </row>
    <row r="8" spans="1:14" x14ac:dyDescent="0.25">
      <c r="A8" s="13" t="s">
        <v>80</v>
      </c>
      <c r="B8" s="15">
        <v>42906</v>
      </c>
      <c r="D8"/>
      <c r="E8" s="15"/>
      <c r="J8" s="15">
        <v>42836</v>
      </c>
      <c r="K8" s="13" t="s">
        <v>79</v>
      </c>
      <c r="M8" s="20" t="s">
        <v>84</v>
      </c>
      <c r="N8" s="15">
        <v>42930</v>
      </c>
    </row>
    <row r="9" spans="1:14" x14ac:dyDescent="0.25">
      <c r="A9" s="13" t="s">
        <v>81</v>
      </c>
      <c r="B9" s="15">
        <v>42871</v>
      </c>
      <c r="D9"/>
      <c r="E9" s="15"/>
      <c r="J9" s="15">
        <v>42783</v>
      </c>
      <c r="K9" s="13" t="s">
        <v>79</v>
      </c>
      <c r="M9" s="20" t="s">
        <v>85</v>
      </c>
      <c r="N9" s="15">
        <v>42936</v>
      </c>
    </row>
    <row r="10" spans="1:14" x14ac:dyDescent="0.25">
      <c r="A10" s="13" t="s">
        <v>82</v>
      </c>
      <c r="B10" s="15">
        <v>42963</v>
      </c>
      <c r="D10"/>
      <c r="E10" s="15"/>
      <c r="J10" s="15">
        <v>42725</v>
      </c>
      <c r="K10" s="13" t="s">
        <v>79</v>
      </c>
      <c r="M10" s="20" t="s">
        <v>86</v>
      </c>
      <c r="N10" s="15">
        <v>42933</v>
      </c>
    </row>
    <row r="11" spans="1:14" x14ac:dyDescent="0.25">
      <c r="D11"/>
      <c r="E11" s="15"/>
      <c r="J11" s="15">
        <v>43027</v>
      </c>
      <c r="K11" s="13" t="s">
        <v>79</v>
      </c>
    </row>
    <row r="12" spans="1:14" x14ac:dyDescent="0.25">
      <c r="D12"/>
      <c r="E12" s="15"/>
      <c r="J12" s="15">
        <v>42783</v>
      </c>
      <c r="K12" s="13" t="s">
        <v>79</v>
      </c>
    </row>
    <row r="13" spans="1:14" x14ac:dyDescent="0.25">
      <c r="D13"/>
      <c r="E13" s="15"/>
      <c r="J13" s="15">
        <v>43017</v>
      </c>
      <c r="K13" s="13" t="s">
        <v>79</v>
      </c>
    </row>
    <row r="14" spans="1:14" x14ac:dyDescent="0.25">
      <c r="D14"/>
      <c r="E14" s="15"/>
      <c r="J14" s="15">
        <v>42719</v>
      </c>
      <c r="K14" s="13" t="s">
        <v>78</v>
      </c>
    </row>
    <row r="15" spans="1:14" x14ac:dyDescent="0.25">
      <c r="J15" s="15">
        <v>42718</v>
      </c>
      <c r="K15" s="13" t="s">
        <v>78</v>
      </c>
    </row>
    <row r="16" spans="1:14" x14ac:dyDescent="0.25">
      <c r="J16" s="15">
        <v>42950</v>
      </c>
      <c r="K16" s="13" t="s">
        <v>78</v>
      </c>
    </row>
    <row r="17" spans="10:11" x14ac:dyDescent="0.25">
      <c r="J17" s="15">
        <v>42717</v>
      </c>
      <c r="K17" s="13" t="s">
        <v>78</v>
      </c>
    </row>
    <row r="18" spans="10:11" x14ac:dyDescent="0.25">
      <c r="J18" s="15">
        <v>42881</v>
      </c>
      <c r="K18" s="13" t="s">
        <v>78</v>
      </c>
    </row>
    <row r="19" spans="10:11" x14ac:dyDescent="0.25">
      <c r="J19" s="15">
        <v>42864</v>
      </c>
      <c r="K19" s="13" t="s">
        <v>78</v>
      </c>
    </row>
    <row r="20" spans="10:11" x14ac:dyDescent="0.25">
      <c r="J20" s="15">
        <v>42585</v>
      </c>
      <c r="K20" s="13" t="s">
        <v>78</v>
      </c>
    </row>
    <row r="21" spans="10:11" x14ac:dyDescent="0.25">
      <c r="J21" s="15">
        <v>42828</v>
      </c>
      <c r="K21" s="13" t="s">
        <v>78</v>
      </c>
    </row>
    <row r="22" spans="10:11" x14ac:dyDescent="0.25">
      <c r="J22" s="15">
        <v>42822</v>
      </c>
      <c r="K22" s="13" t="s">
        <v>78</v>
      </c>
    </row>
    <row r="23" spans="10:11" x14ac:dyDescent="0.25">
      <c r="J23" s="21">
        <v>42950</v>
      </c>
      <c r="K23" s="13" t="s">
        <v>78</v>
      </c>
    </row>
  </sheetData>
  <mergeCells count="2">
    <mergeCell ref="A3:B3"/>
    <mergeCell ref="D3:E3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5" fitToHeight="0" orientation="portrait" verticalDpi="0" r:id="rId1"/>
  <colBreaks count="1" manualBreakCount="1">
    <brk id="3" max="1048575" man="1"/>
  </colBreaks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Resumo Final</vt:lpstr>
      <vt:lpstr>Anexo I</vt:lpstr>
      <vt:lpstr>Anexo II</vt:lpstr>
      <vt:lpstr>Detalhe Anexo II</vt:lpstr>
      <vt:lpstr>Anexo III</vt:lpstr>
      <vt:lpstr>Anexo IV</vt:lpstr>
      <vt:lpstr>Detalhe Anexo IV</vt:lpstr>
      <vt:lpstr>Anexo V</vt:lpstr>
      <vt:lpstr>Detalhe Anexo V</vt:lpstr>
      <vt:lpstr>Cargo</vt:lpstr>
      <vt:lpstr>Professor</vt:lpstr>
      <vt:lpstr>TotalAnexoI</vt:lpstr>
      <vt:lpstr>TotalAnexoII</vt:lpstr>
      <vt:lpstr>TotalAnexoIII</vt:lpstr>
      <vt:lpstr>TotalAnexoIV</vt:lpstr>
      <vt:lpstr>TotalAnexoV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Camilo</dc:creator>
  <cp:lastModifiedBy>marti_000</cp:lastModifiedBy>
  <cp:lastPrinted>2017-12-07T16:34:15Z</cp:lastPrinted>
  <dcterms:created xsi:type="dcterms:W3CDTF">2017-11-13T21:37:07Z</dcterms:created>
  <dcterms:modified xsi:type="dcterms:W3CDTF">2018-04-11T20:23:37Z</dcterms:modified>
</cp:coreProperties>
</file>